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135" windowWidth="15600" windowHeight="6975" firstSheet="2" activeTab="2"/>
  </bookViews>
  <sheets>
    <sheet name="Sheet1" sheetId="9" state="hidden" r:id="rId1"/>
    <sheet name="Class-X Boardwise" sheetId="1" state="hidden" r:id="rId2"/>
    <sheet name="Board" sheetId="5" r:id="rId3"/>
    <sheet name="Open Board" sheetId="11" r:id="rId4"/>
    <sheet name="TS" sheetId="10" state="hidden" r:id="rId5"/>
    <sheet name="TS_Final" sheetId="20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'Class-X Boardwise'!$A$2:$EL$2</definedName>
    <definedName name="_xlnm.Print_Area" localSheetId="2">Board!$A$1:$FH$55</definedName>
    <definedName name="_xlnm.Print_Area" localSheetId="4">TS!$A$1:$T$44</definedName>
    <definedName name="_xlnm.Print_Area" localSheetId="5">TS_Final!$A$1:$T$44</definedName>
    <definedName name="_xlnm.Print_Titles" localSheetId="2">Board!$A:$B,Board!$1:$7</definedName>
    <definedName name="_xlnm.Print_Titles" localSheetId="5">TS_Final!$A:$B</definedName>
  </definedNames>
  <calcPr calcId="124519"/>
  <pivotCaches>
    <pivotCache cacheId="0" r:id="rId11"/>
  </pivotCaches>
</workbook>
</file>

<file path=xl/calcChain.xml><?xml version="1.0" encoding="utf-8"?>
<calcChain xmlns="http://schemas.openxmlformats.org/spreadsheetml/2006/main">
  <c r="B38" i="20"/>
  <c r="B39"/>
  <c r="B40"/>
  <c r="B41"/>
  <c r="B42"/>
  <c r="B43"/>
  <c r="B44"/>
  <c r="DK51" i="5"/>
  <c r="DJ51"/>
  <c r="DH51"/>
  <c r="DG51"/>
  <c r="DE51"/>
  <c r="DD51"/>
  <c r="CV51"/>
  <c r="CU51"/>
  <c r="CS51"/>
  <c r="CR51"/>
  <c r="CP51"/>
  <c r="CO51"/>
  <c r="BR51"/>
  <c r="BQ51"/>
  <c r="BO51"/>
  <c r="BN51"/>
  <c r="BL51"/>
  <c r="BK51"/>
  <c r="BC51"/>
  <c r="BB51"/>
  <c r="AZ51"/>
  <c r="AY51"/>
  <c r="AW51"/>
  <c r="AV51"/>
  <c r="Y51"/>
  <c r="X51"/>
  <c r="V51"/>
  <c r="U51"/>
  <c r="S51"/>
  <c r="R51"/>
  <c r="D51"/>
  <c r="F51"/>
  <c r="G51"/>
  <c r="I51"/>
  <c r="J51"/>
  <c r="C51"/>
  <c r="EV45"/>
  <c r="EM45"/>
  <c r="E41"/>
  <c r="FE28" l="1"/>
  <c r="FE12" l="1"/>
  <c r="EV12"/>
  <c r="EM12"/>
  <c r="B37" i="20" l="1"/>
  <c r="O31"/>
  <c r="O16"/>
  <c r="O1"/>
  <c r="C1" i="11" l="1"/>
  <c r="R55" i="5"/>
  <c r="AG55" s="1"/>
  <c r="AV55" s="1"/>
  <c r="BK55" s="1"/>
  <c r="BZ55" s="1"/>
  <c r="CO55" s="1"/>
  <c r="DD55" s="1"/>
  <c r="DS55" s="1"/>
  <c r="C11" i="10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EQ55" i="5" l="1"/>
  <c r="EZ55" s="1"/>
  <c r="EH55"/>
  <c r="R54"/>
  <c r="AG54" s="1"/>
  <c r="AV54" s="1"/>
  <c r="BK54" s="1"/>
  <c r="BZ54" s="1"/>
  <c r="CO54" s="1"/>
  <c r="DD54" s="1"/>
  <c r="DS54" s="1"/>
  <c r="R53"/>
  <c r="AG53" s="1"/>
  <c r="AV53" s="1"/>
  <c r="BK53" s="1"/>
  <c r="BZ53" s="1"/>
  <c r="CO53" s="1"/>
  <c r="DD53" s="1"/>
  <c r="DS53" s="1"/>
  <c r="R52"/>
  <c r="AG52" s="1"/>
  <c r="AV52" s="1"/>
  <c r="BK52" s="1"/>
  <c r="BZ52" s="1"/>
  <c r="CO52" s="1"/>
  <c r="DD52" s="1"/>
  <c r="DS52" s="1"/>
  <c r="EH54" l="1"/>
  <c r="EQ54"/>
  <c r="EZ54" s="1"/>
  <c r="EH53"/>
  <c r="EQ53"/>
  <c r="EZ53" s="1"/>
  <c r="EH52"/>
  <c r="EQ52"/>
  <c r="EZ52" s="1"/>
  <c r="DS18"/>
  <c r="DT18"/>
  <c r="AG18"/>
  <c r="AH18"/>
  <c r="AJ18"/>
  <c r="AK18"/>
  <c r="AM18"/>
  <c r="AN18"/>
  <c r="BZ18"/>
  <c r="CA18"/>
  <c r="CC18"/>
  <c r="CD18"/>
  <c r="CF18"/>
  <c r="CG18"/>
  <c r="AS14" i="11"/>
  <c r="AT14"/>
  <c r="AR14"/>
  <c r="AJ14"/>
  <c r="AK14"/>
  <c r="AI14"/>
  <c r="Y14"/>
  <c r="X14"/>
  <c r="S14"/>
  <c r="R14"/>
  <c r="T14" s="1"/>
  <c r="P14"/>
  <c r="O14"/>
  <c r="Q14" s="1"/>
  <c r="M14"/>
  <c r="L14"/>
  <c r="J14"/>
  <c r="I14"/>
  <c r="G14"/>
  <c r="F14"/>
  <c r="H14" s="1"/>
  <c r="D14"/>
  <c r="C14"/>
  <c r="CY9" i="5"/>
  <c r="CY37"/>
  <c r="CY12"/>
  <c r="CY23"/>
  <c r="CY21"/>
  <c r="CY26"/>
  <c r="CY38"/>
  <c r="CY39"/>
  <c r="CY48"/>
  <c r="CY49"/>
  <c r="CY40"/>
  <c r="CY41"/>
  <c r="CY50"/>
  <c r="CY43"/>
  <c r="CY42"/>
  <c r="CY27"/>
  <c r="CY28"/>
  <c r="CY30"/>
  <c r="CY29"/>
  <c r="CY46"/>
  <c r="CY32"/>
  <c r="CY33"/>
  <c r="CY34"/>
  <c r="CY47"/>
  <c r="CY36"/>
  <c r="CY22"/>
  <c r="CY24"/>
  <c r="CY31"/>
  <c r="CY35"/>
  <c r="CY20"/>
  <c r="CY18"/>
  <c r="CY14"/>
  <c r="CY15"/>
  <c r="CY16"/>
  <c r="CY13"/>
  <c r="CY10"/>
  <c r="CY51" l="1"/>
  <c r="E14" i="11"/>
  <c r="Z14"/>
  <c r="U9"/>
  <c r="V9"/>
  <c r="U10"/>
  <c r="V10"/>
  <c r="U11"/>
  <c r="V11"/>
  <c r="U12"/>
  <c r="V12"/>
  <c r="U13"/>
  <c r="V13"/>
  <c r="U14"/>
  <c r="AA14" s="1"/>
  <c r="V14"/>
  <c r="AB14" s="1"/>
  <c r="W14"/>
  <c r="V8"/>
  <c r="FE15" i="5"/>
  <c r="FE16"/>
  <c r="FE23"/>
  <c r="FE31"/>
  <c r="FE35"/>
  <c r="FE20"/>
  <c r="FE18"/>
  <c r="FE21"/>
  <c r="FE22"/>
  <c r="FE24"/>
  <c r="FE26"/>
  <c r="FE27"/>
  <c r="FE30"/>
  <c r="FE29"/>
  <c r="FE33"/>
  <c r="FE34"/>
  <c r="FE47"/>
  <c r="FE36"/>
  <c r="FE38"/>
  <c r="FE39"/>
  <c r="FE48"/>
  <c r="FE49"/>
  <c r="FE40"/>
  <c r="FE41"/>
  <c r="FE43"/>
  <c r="FE10"/>
  <c r="DV34"/>
  <c r="DW34"/>
  <c r="DY34"/>
  <c r="DZ34"/>
  <c r="EA34"/>
  <c r="DS30"/>
  <c r="DT30"/>
  <c r="DV30"/>
  <c r="DW30"/>
  <c r="DY30"/>
  <c r="DZ30"/>
  <c r="CX34"/>
  <c r="BZ10"/>
  <c r="CA10"/>
  <c r="T17"/>
  <c r="AC14" i="11" l="1"/>
  <c r="B44" i="10" l="1"/>
  <c r="AQ15" i="11"/>
  <c r="AP15"/>
  <c r="AH15"/>
  <c r="AG15"/>
  <c r="Y15"/>
  <c r="X15"/>
  <c r="S15"/>
  <c r="S29" i="10" s="1"/>
  <c r="R15" i="11"/>
  <c r="R29" i="10" s="1"/>
  <c r="P15" i="11"/>
  <c r="P29" i="10" s="1"/>
  <c r="O15" i="11"/>
  <c r="O29" i="10" s="1"/>
  <c r="M15" i="11"/>
  <c r="M29" i="10" s="1"/>
  <c r="L15" i="11"/>
  <c r="L29" i="10" s="1"/>
  <c r="J15" i="11"/>
  <c r="J29" i="10" s="1"/>
  <c r="I15" i="11"/>
  <c r="I29" i="10" s="1"/>
  <c r="G15" i="11"/>
  <c r="V15" s="1"/>
  <c r="F15"/>
  <c r="U15" s="1"/>
  <c r="D15"/>
  <c r="D29" i="10" s="1"/>
  <c r="C15" i="11"/>
  <c r="C29" i="10" s="1"/>
  <c r="AO14" i="11"/>
  <c r="AU14" s="1"/>
  <c r="N14"/>
  <c r="AF14" s="1"/>
  <c r="AL14" s="1"/>
  <c r="K14"/>
  <c r="AR13"/>
  <c r="AN13"/>
  <c r="AT13" s="1"/>
  <c r="AM13"/>
  <c r="AS13" s="1"/>
  <c r="AI13"/>
  <c r="AE13"/>
  <c r="AK13" s="1"/>
  <c r="AD13"/>
  <c r="AJ13" s="1"/>
  <c r="AB13"/>
  <c r="Z13"/>
  <c r="AA13"/>
  <c r="T13"/>
  <c r="AO13" s="1"/>
  <c r="Q13"/>
  <c r="N13"/>
  <c r="AF13" s="1"/>
  <c r="AL13" s="1"/>
  <c r="K13"/>
  <c r="H13"/>
  <c r="W13" s="1"/>
  <c r="E13"/>
  <c r="AR12"/>
  <c r="AN12"/>
  <c r="AT12" s="1"/>
  <c r="AM12"/>
  <c r="AI12"/>
  <c r="AE12"/>
  <c r="AK12" s="1"/>
  <c r="AD12"/>
  <c r="AJ12" s="1"/>
  <c r="AA12"/>
  <c r="Z12"/>
  <c r="AB12"/>
  <c r="T12"/>
  <c r="AO12" s="1"/>
  <c r="Q12"/>
  <c r="N12"/>
  <c r="AF12" s="1"/>
  <c r="K12"/>
  <c r="H12"/>
  <c r="W12" s="1"/>
  <c r="E12"/>
  <c r="AR11"/>
  <c r="AN11"/>
  <c r="AT11" s="1"/>
  <c r="AM11"/>
  <c r="AS11" s="1"/>
  <c r="AI11"/>
  <c r="AE11"/>
  <c r="AK11" s="1"/>
  <c r="AD11"/>
  <c r="AJ11" s="1"/>
  <c r="Z11"/>
  <c r="AC11" s="1"/>
  <c r="AB11"/>
  <c r="AA11"/>
  <c r="T11"/>
  <c r="AO11" s="1"/>
  <c r="Q11"/>
  <c r="N11"/>
  <c r="AF11" s="1"/>
  <c r="K11"/>
  <c r="H11"/>
  <c r="W11" s="1"/>
  <c r="E11"/>
  <c r="AR10"/>
  <c r="AN10"/>
  <c r="AT10" s="1"/>
  <c r="AM10"/>
  <c r="AS10" s="1"/>
  <c r="AI10"/>
  <c r="AE10"/>
  <c r="AK10" s="1"/>
  <c r="AD10"/>
  <c r="AJ10" s="1"/>
  <c r="AA10"/>
  <c r="Z10"/>
  <c r="AB10"/>
  <c r="T10"/>
  <c r="AO10" s="1"/>
  <c r="Q10"/>
  <c r="N10"/>
  <c r="AF10" s="1"/>
  <c r="AL10" s="1"/>
  <c r="K10"/>
  <c r="H10"/>
  <c r="E10"/>
  <c r="AR9"/>
  <c r="AN9"/>
  <c r="AM9"/>
  <c r="AS9" s="1"/>
  <c r="AI9"/>
  <c r="AE9"/>
  <c r="AK9" s="1"/>
  <c r="AD9"/>
  <c r="AJ9" s="1"/>
  <c r="AB9"/>
  <c r="AA9"/>
  <c r="Z9"/>
  <c r="T9"/>
  <c r="AO9" s="1"/>
  <c r="Q9"/>
  <c r="N9"/>
  <c r="AF9" s="1"/>
  <c r="K9"/>
  <c r="H9"/>
  <c r="W9" s="1"/>
  <c r="E9"/>
  <c r="AR8"/>
  <c r="AN8"/>
  <c r="AT8" s="1"/>
  <c r="AM8"/>
  <c r="AI8"/>
  <c r="AE8"/>
  <c r="AK8" s="1"/>
  <c r="AD8"/>
  <c r="AJ8" s="1"/>
  <c r="AB8"/>
  <c r="Z8"/>
  <c r="U8"/>
  <c r="AA8" s="1"/>
  <c r="T8"/>
  <c r="AO8" s="1"/>
  <c r="Q8"/>
  <c r="N8"/>
  <c r="K8"/>
  <c r="H8"/>
  <c r="E8"/>
  <c r="U1"/>
  <c r="K15" l="1"/>
  <c r="K29" i="10" s="1"/>
  <c r="AA15" i="11"/>
  <c r="AU10"/>
  <c r="AR15"/>
  <c r="Q15"/>
  <c r="Q29" i="10" s="1"/>
  <c r="AB15" i="11"/>
  <c r="AC12"/>
  <c r="F29" i="10"/>
  <c r="AL9" i="11"/>
  <c r="W10"/>
  <c r="AC10" s="1"/>
  <c r="AM15"/>
  <c r="AS15" s="1"/>
  <c r="AU11"/>
  <c r="AU12"/>
  <c r="T15"/>
  <c r="T29" i="10" s="1"/>
  <c r="N15" i="11"/>
  <c r="N29" i="10" s="1"/>
  <c r="AI15" i="11"/>
  <c r="E15"/>
  <c r="E29" i="10" s="1"/>
  <c r="AL12" i="11"/>
  <c r="H15"/>
  <c r="W8"/>
  <c r="AC8" s="1"/>
  <c r="AD15"/>
  <c r="AJ15" s="1"/>
  <c r="AS8"/>
  <c r="AC9"/>
  <c r="AL11"/>
  <c r="AC13"/>
  <c r="G29" i="10"/>
  <c r="AU9" i="11"/>
  <c r="Z15"/>
  <c r="AF8"/>
  <c r="AT9"/>
  <c r="AS12"/>
  <c r="AU13"/>
  <c r="AO15"/>
  <c r="AN15"/>
  <c r="AT15" s="1"/>
  <c r="AE15"/>
  <c r="AK15" s="1"/>
  <c r="AU8"/>
  <c r="AU15" l="1"/>
  <c r="W15"/>
  <c r="AC15" s="1"/>
  <c r="H29" i="10"/>
  <c r="AL8" i="11"/>
  <c r="AF15"/>
  <c r="AL15" s="1"/>
  <c r="B43" i="10" l="1"/>
  <c r="B42"/>
  <c r="B41"/>
  <c r="B40"/>
  <c r="B39"/>
  <c r="B38"/>
  <c r="B3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T39" s="1"/>
  <c r="S24"/>
  <c r="S39" s="1"/>
  <c r="R24"/>
  <c r="R39" s="1"/>
  <c r="Q24"/>
  <c r="Q39" s="1"/>
  <c r="P24"/>
  <c r="P39" s="1"/>
  <c r="O24"/>
  <c r="O39" s="1"/>
  <c r="N24"/>
  <c r="N39" s="1"/>
  <c r="M24"/>
  <c r="M39" s="1"/>
  <c r="L24"/>
  <c r="L39" s="1"/>
  <c r="K24"/>
  <c r="K39" s="1"/>
  <c r="J24"/>
  <c r="J39" s="1"/>
  <c r="I24"/>
  <c r="I39" s="1"/>
  <c r="H24"/>
  <c r="H39" s="1"/>
  <c r="G24"/>
  <c r="G39" s="1"/>
  <c r="F24"/>
  <c r="E24"/>
  <c r="E39" s="1"/>
  <c r="D24"/>
  <c r="D39" s="1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T8"/>
  <c r="S8"/>
  <c r="R8"/>
  <c r="Q8"/>
  <c r="P8"/>
  <c r="O8"/>
  <c r="N8"/>
  <c r="M8"/>
  <c r="L8"/>
  <c r="K8"/>
  <c r="J8"/>
  <c r="I8"/>
  <c r="H8"/>
  <c r="G8"/>
  <c r="F8"/>
  <c r="E8"/>
  <c r="D8"/>
  <c r="C8"/>
  <c r="T7"/>
  <c r="S7"/>
  <c r="R7"/>
  <c r="Q7"/>
  <c r="P7"/>
  <c r="O7"/>
  <c r="N7"/>
  <c r="M7"/>
  <c r="L7"/>
  <c r="K7"/>
  <c r="J7"/>
  <c r="I7"/>
  <c r="H7"/>
  <c r="G7"/>
  <c r="F7"/>
  <c r="E7"/>
  <c r="D7"/>
  <c r="C7"/>
  <c r="FD32" i="5"/>
  <c r="FC32"/>
  <c r="EL32"/>
  <c r="EK32"/>
  <c r="I38" i="10" l="1"/>
  <c r="Q38"/>
  <c r="FE32" i="5"/>
  <c r="O38" i="10"/>
  <c r="G38"/>
  <c r="H38"/>
  <c r="P38"/>
  <c r="J38"/>
  <c r="R38"/>
  <c r="P37"/>
  <c r="F38"/>
  <c r="N38"/>
  <c r="E37"/>
  <c r="S38"/>
  <c r="D38"/>
  <c r="L38"/>
  <c r="T38"/>
  <c r="O37"/>
  <c r="E38"/>
  <c r="M38"/>
  <c r="F39"/>
  <c r="K38"/>
  <c r="C38"/>
  <c r="J37"/>
  <c r="G37"/>
  <c r="R37"/>
  <c r="N37"/>
  <c r="M37"/>
  <c r="H37"/>
  <c r="F37"/>
  <c r="D37"/>
  <c r="L37"/>
  <c r="T37"/>
  <c r="C37"/>
  <c r="K37"/>
  <c r="S37"/>
  <c r="I37"/>
  <c r="Q37"/>
  <c r="EV28" i="5"/>
  <c r="EM28"/>
  <c r="FD42"/>
  <c r="FD51" s="1"/>
  <c r="FC42"/>
  <c r="FC51" s="1"/>
  <c r="EU42"/>
  <c r="EU51" s="1"/>
  <c r="ET42"/>
  <c r="ET51" s="1"/>
  <c r="EL42"/>
  <c r="EL51" s="1"/>
  <c r="EK42"/>
  <c r="EK51" s="1"/>
  <c r="FE42" l="1"/>
  <c r="BE45"/>
  <c r="BE13"/>
  <c r="BF37"/>
  <c r="BE37"/>
  <c r="BF9"/>
  <c r="L31"/>
  <c r="M31"/>
  <c r="L35"/>
  <c r="M35"/>
  <c r="L20"/>
  <c r="M20"/>
  <c r="L18"/>
  <c r="M18"/>
  <c r="L19"/>
  <c r="M19"/>
  <c r="N19"/>
  <c r="L21"/>
  <c r="M21"/>
  <c r="L22"/>
  <c r="M22"/>
  <c r="L24"/>
  <c r="M24"/>
  <c r="L25"/>
  <c r="M25"/>
  <c r="L26"/>
  <c r="M26"/>
  <c r="L27"/>
  <c r="M27"/>
  <c r="L28"/>
  <c r="M28"/>
  <c r="L30"/>
  <c r="M30"/>
  <c r="L29"/>
  <c r="M29"/>
  <c r="L46"/>
  <c r="M46"/>
  <c r="L32"/>
  <c r="M32"/>
  <c r="L33"/>
  <c r="M33"/>
  <c r="L34"/>
  <c r="M34"/>
  <c r="L47"/>
  <c r="M47"/>
  <c r="L36"/>
  <c r="M36"/>
  <c r="L44"/>
  <c r="M44"/>
  <c r="L38"/>
  <c r="M38"/>
  <c r="L39"/>
  <c r="M39"/>
  <c r="L48"/>
  <c r="M48"/>
  <c r="L49"/>
  <c r="M49"/>
  <c r="L40"/>
  <c r="M40"/>
  <c r="L41"/>
  <c r="M41"/>
  <c r="L50"/>
  <c r="M50"/>
  <c r="L43"/>
  <c r="M43"/>
  <c r="L42"/>
  <c r="M42"/>
  <c r="L13"/>
  <c r="M13"/>
  <c r="L45"/>
  <c r="M45"/>
  <c r="L12"/>
  <c r="M12"/>
  <c r="L14"/>
  <c r="M14"/>
  <c r="L15"/>
  <c r="M15"/>
  <c r="L16"/>
  <c r="M16"/>
  <c r="L10"/>
  <c r="M10"/>
  <c r="BZ39"/>
  <c r="CA39"/>
  <c r="BZ48"/>
  <c r="CA48"/>
  <c r="BZ49"/>
  <c r="CA49"/>
  <c r="BZ40"/>
  <c r="CA40"/>
  <c r="BZ41"/>
  <c r="CA41"/>
  <c r="BZ50"/>
  <c r="CA50"/>
  <c r="BZ43"/>
  <c r="CA43"/>
  <c r="BZ42"/>
  <c r="CA42"/>
  <c r="CA38"/>
  <c r="BZ38"/>
  <c r="BZ19"/>
  <c r="CA19"/>
  <c r="CB19"/>
  <c r="BZ21"/>
  <c r="CA21"/>
  <c r="BZ22"/>
  <c r="CA22"/>
  <c r="BZ24"/>
  <c r="CA24"/>
  <c r="BZ26"/>
  <c r="CA26"/>
  <c r="BZ27"/>
  <c r="CA27"/>
  <c r="BZ28"/>
  <c r="CA28"/>
  <c r="BZ30"/>
  <c r="CA30"/>
  <c r="BZ29"/>
  <c r="CA29"/>
  <c r="BZ46"/>
  <c r="CA46"/>
  <c r="BZ32"/>
  <c r="CA32"/>
  <c r="BZ33"/>
  <c r="CA33"/>
  <c r="BZ34"/>
  <c r="CA34"/>
  <c r="BZ47"/>
  <c r="CA47"/>
  <c r="BZ36"/>
  <c r="CA36"/>
  <c r="CX12" l="1"/>
  <c r="CX10"/>
  <c r="DA10" s="1"/>
  <c r="BT49"/>
  <c r="BT38"/>
  <c r="BT33"/>
  <c r="BU33"/>
  <c r="BT34"/>
  <c r="BU34"/>
  <c r="BT27"/>
  <c r="BU27"/>
  <c r="BT30"/>
  <c r="BU30"/>
  <c r="BT29"/>
  <c r="BU29"/>
  <c r="BT31"/>
  <c r="BT16"/>
  <c r="BT13"/>
  <c r="BU13"/>
  <c r="BT10"/>
  <c r="BW10" s="1"/>
  <c r="BU10"/>
  <c r="BX10" s="1"/>
  <c r="W9"/>
  <c r="AA17"/>
  <c r="AB17"/>
  <c r="AB12"/>
  <c r="AA12"/>
  <c r="AB45"/>
  <c r="AA45"/>
  <c r="AB13"/>
  <c r="AA13"/>
  <c r="AB10"/>
  <c r="AE10" s="1"/>
  <c r="AA10"/>
  <c r="AD10" s="1"/>
  <c r="AA9"/>
  <c r="O43"/>
  <c r="O35"/>
  <c r="M23"/>
  <c r="L23"/>
  <c r="P20"/>
  <c r="L37"/>
  <c r="O20"/>
  <c r="EV22"/>
  <c r="EM22"/>
  <c r="DZ22"/>
  <c r="DY22"/>
  <c r="DW22"/>
  <c r="DV22"/>
  <c r="DT22"/>
  <c r="DS22"/>
  <c r="DN22"/>
  <c r="DQ22" s="1"/>
  <c r="DM22"/>
  <c r="DP22" s="1"/>
  <c r="DL22"/>
  <c r="DI22"/>
  <c r="DF22"/>
  <c r="DB22"/>
  <c r="CX22"/>
  <c r="CW22"/>
  <c r="CT22"/>
  <c r="CQ22"/>
  <c r="CG22"/>
  <c r="CF22"/>
  <c r="CD22"/>
  <c r="CC22"/>
  <c r="BU22"/>
  <c r="BX22" s="1"/>
  <c r="BT22"/>
  <c r="BW22" s="1"/>
  <c r="BS22"/>
  <c r="BP22"/>
  <c r="BM22"/>
  <c r="BF22"/>
  <c r="BE22"/>
  <c r="BD22"/>
  <c r="BA22"/>
  <c r="AX22"/>
  <c r="AN22"/>
  <c r="AM22"/>
  <c r="AK22"/>
  <c r="AJ22"/>
  <c r="AH22"/>
  <c r="AG22"/>
  <c r="AB22"/>
  <c r="AE22" s="1"/>
  <c r="AA22"/>
  <c r="AD22" s="1"/>
  <c r="Z22"/>
  <c r="W22"/>
  <c r="T22"/>
  <c r="O22"/>
  <c r="K22"/>
  <c r="H22"/>
  <c r="E22"/>
  <c r="EV10"/>
  <c r="EM10"/>
  <c r="DW10"/>
  <c r="DV10"/>
  <c r="DT10"/>
  <c r="DS10"/>
  <c r="DN10"/>
  <c r="DQ10" s="1"/>
  <c r="DM10"/>
  <c r="DP10" s="1"/>
  <c r="DI10"/>
  <c r="DO10" s="1"/>
  <c r="DF10"/>
  <c r="DB10"/>
  <c r="CT10"/>
  <c r="CQ10"/>
  <c r="CD10"/>
  <c r="CC10"/>
  <c r="BP10"/>
  <c r="BM10"/>
  <c r="BF10"/>
  <c r="BE10"/>
  <c r="BH10" s="1"/>
  <c r="BA10"/>
  <c r="AX10"/>
  <c r="AK10"/>
  <c r="AJ10"/>
  <c r="AH10"/>
  <c r="AG10"/>
  <c r="W10"/>
  <c r="AC10" s="1"/>
  <c r="T10"/>
  <c r="O10"/>
  <c r="P10"/>
  <c r="H10"/>
  <c r="E10"/>
  <c r="FE9"/>
  <c r="EV9"/>
  <c r="EM9"/>
  <c r="DZ9"/>
  <c r="DY9"/>
  <c r="DW9"/>
  <c r="DV9"/>
  <c r="DT9"/>
  <c r="DS9"/>
  <c r="DN9"/>
  <c r="DM9"/>
  <c r="DL9"/>
  <c r="DI9"/>
  <c r="DF9"/>
  <c r="CX9"/>
  <c r="CW9"/>
  <c r="CT9"/>
  <c r="CQ9"/>
  <c r="CG9"/>
  <c r="CF9"/>
  <c r="CD9"/>
  <c r="CC9"/>
  <c r="CA9"/>
  <c r="BZ9"/>
  <c r="BU9"/>
  <c r="BT9"/>
  <c r="BS9"/>
  <c r="BP9"/>
  <c r="BM9"/>
  <c r="BI9"/>
  <c r="BE9"/>
  <c r="BD9"/>
  <c r="BA9"/>
  <c r="AX9"/>
  <c r="AN9"/>
  <c r="AM9"/>
  <c r="AK9"/>
  <c r="AJ9"/>
  <c r="AH9"/>
  <c r="AG9"/>
  <c r="AB9"/>
  <c r="Z9"/>
  <c r="T9"/>
  <c r="M9"/>
  <c r="L9"/>
  <c r="K9"/>
  <c r="H9"/>
  <c r="E9"/>
  <c r="L51" l="1"/>
  <c r="O51" s="1"/>
  <c r="DR10"/>
  <c r="CB10"/>
  <c r="CB22"/>
  <c r="AE9"/>
  <c r="BG9"/>
  <c r="BX9"/>
  <c r="DQ9"/>
  <c r="DX10"/>
  <c r="DA9"/>
  <c r="CE10"/>
  <c r="AD9"/>
  <c r="DB9"/>
  <c r="BW9"/>
  <c r="DP9"/>
  <c r="BI10"/>
  <c r="AC9"/>
  <c r="DU10"/>
  <c r="CI22"/>
  <c r="EQ22" s="1"/>
  <c r="CJ22"/>
  <c r="ER22" s="1"/>
  <c r="EX22" s="1"/>
  <c r="AI10"/>
  <c r="AP9"/>
  <c r="AL10"/>
  <c r="N10"/>
  <c r="N22"/>
  <c r="P9"/>
  <c r="DX9"/>
  <c r="AO9"/>
  <c r="BV10"/>
  <c r="BY10" s="1"/>
  <c r="AF10"/>
  <c r="EB22"/>
  <c r="EE22" s="1"/>
  <c r="CE22"/>
  <c r="BI22"/>
  <c r="EA22"/>
  <c r="DO22"/>
  <c r="DR22" s="1"/>
  <c r="DU22"/>
  <c r="CZ22"/>
  <c r="DC22" s="1"/>
  <c r="DA22"/>
  <c r="CH22"/>
  <c r="BV22"/>
  <c r="BY22" s="1"/>
  <c r="BH22"/>
  <c r="AC22"/>
  <c r="AF22" s="1"/>
  <c r="AO22"/>
  <c r="AQ22"/>
  <c r="AT22" s="1"/>
  <c r="AI22"/>
  <c r="P22"/>
  <c r="AL22"/>
  <c r="AP22"/>
  <c r="EC22"/>
  <c r="DX22"/>
  <c r="BG22"/>
  <c r="CZ10"/>
  <c r="DC10" s="1"/>
  <c r="CI9"/>
  <c r="AP10"/>
  <c r="EH10" s="1"/>
  <c r="EN10" s="1"/>
  <c r="CI10"/>
  <c r="CL10" s="1"/>
  <c r="EB10"/>
  <c r="EZ10" s="1"/>
  <c r="FF10" s="1"/>
  <c r="BG10"/>
  <c r="BJ10" s="1"/>
  <c r="AL9"/>
  <c r="CB9"/>
  <c r="AQ10"/>
  <c r="CJ10"/>
  <c r="EC10"/>
  <c r="BV9"/>
  <c r="EA9"/>
  <c r="CH9"/>
  <c r="AI9"/>
  <c r="AQ9"/>
  <c r="CE9"/>
  <c r="BH9"/>
  <c r="DU9"/>
  <c r="DO9"/>
  <c r="O9"/>
  <c r="CZ9"/>
  <c r="EC9"/>
  <c r="N9"/>
  <c r="CJ9"/>
  <c r="EB9"/>
  <c r="Q10" l="1"/>
  <c r="EH9"/>
  <c r="CM22"/>
  <c r="DC9"/>
  <c r="AS9"/>
  <c r="AT9"/>
  <c r="CK22"/>
  <c r="CL9"/>
  <c r="CK10"/>
  <c r="CN10" s="1"/>
  <c r="EZ22"/>
  <c r="FF22" s="1"/>
  <c r="AR10"/>
  <c r="CL22"/>
  <c r="BY9"/>
  <c r="AR9"/>
  <c r="DR9"/>
  <c r="AF9"/>
  <c r="EQ10"/>
  <c r="EW10" s="1"/>
  <c r="EI9"/>
  <c r="EE10"/>
  <c r="AS10"/>
  <c r="EI22"/>
  <c r="EO22" s="1"/>
  <c r="EW22"/>
  <c r="AR22"/>
  <c r="AU22" s="1"/>
  <c r="Q22"/>
  <c r="ED22"/>
  <c r="EG22" s="1"/>
  <c r="BJ22"/>
  <c r="AS22"/>
  <c r="EH22"/>
  <c r="EN22" s="1"/>
  <c r="FA22"/>
  <c r="FG22" s="1"/>
  <c r="EF22"/>
  <c r="ED10"/>
  <c r="FB10" s="1"/>
  <c r="FH10" s="1"/>
  <c r="EQ9"/>
  <c r="ER10"/>
  <c r="EX10" s="1"/>
  <c r="CM10"/>
  <c r="EF10"/>
  <c r="FA10"/>
  <c r="FG10" s="1"/>
  <c r="EI10"/>
  <c r="EO10" s="1"/>
  <c r="AT10"/>
  <c r="ED9"/>
  <c r="CM9"/>
  <c r="ER9"/>
  <c r="CK9"/>
  <c r="BJ9"/>
  <c r="EE9"/>
  <c r="EZ9"/>
  <c r="FA9"/>
  <c r="EF9"/>
  <c r="Q9"/>
  <c r="EN9" l="1"/>
  <c r="EX9"/>
  <c r="FB9"/>
  <c r="FH9" s="1"/>
  <c r="EO9"/>
  <c r="EW9"/>
  <c r="ES10"/>
  <c r="EY10" s="1"/>
  <c r="AU10"/>
  <c r="EJ10"/>
  <c r="EP10" s="1"/>
  <c r="FG9"/>
  <c r="EG9"/>
  <c r="EG10"/>
  <c r="FF9"/>
  <c r="FB22"/>
  <c r="FH22" s="1"/>
  <c r="EJ22"/>
  <c r="EP22" s="1"/>
  <c r="ES22"/>
  <c r="EY22" s="1"/>
  <c r="CN22"/>
  <c r="ES9"/>
  <c r="CN9"/>
  <c r="AU9"/>
  <c r="EJ9"/>
  <c r="EP9" l="1"/>
  <c r="EY9"/>
  <c r="E40"/>
  <c r="K21"/>
  <c r="EV21"/>
  <c r="EM21"/>
  <c r="DZ21"/>
  <c r="DY21"/>
  <c r="DW21"/>
  <c r="DV21"/>
  <c r="DT21"/>
  <c r="DS21"/>
  <c r="DN21"/>
  <c r="DQ21" s="1"/>
  <c r="DM21"/>
  <c r="DP21" s="1"/>
  <c r="DL21"/>
  <c r="DI21"/>
  <c r="DF21"/>
  <c r="DB21"/>
  <c r="CX21"/>
  <c r="DA21" s="1"/>
  <c r="CW21"/>
  <c r="CT21"/>
  <c r="CQ21"/>
  <c r="CG21"/>
  <c r="CF21"/>
  <c r="CD21"/>
  <c r="CC21"/>
  <c r="BU21"/>
  <c r="BX21" s="1"/>
  <c r="BT21"/>
  <c r="BW21" s="1"/>
  <c r="BS21"/>
  <c r="BP21"/>
  <c r="BM21"/>
  <c r="BF21"/>
  <c r="BI21" s="1"/>
  <c r="BE21"/>
  <c r="BD21"/>
  <c r="BA21"/>
  <c r="AX21"/>
  <c r="AN21"/>
  <c r="AM21"/>
  <c r="AK21"/>
  <c r="AJ21"/>
  <c r="AH21"/>
  <c r="AG21"/>
  <c r="AB21"/>
  <c r="AE21" s="1"/>
  <c r="AA21"/>
  <c r="AD21" s="1"/>
  <c r="Z21"/>
  <c r="W21"/>
  <c r="T21"/>
  <c r="P21"/>
  <c r="H21"/>
  <c r="E21"/>
  <c r="N21" l="1"/>
  <c r="AP21"/>
  <c r="AS21" s="1"/>
  <c r="AO21"/>
  <c r="CB21"/>
  <c r="AI21"/>
  <c r="CI21"/>
  <c r="CL21" s="1"/>
  <c r="AQ21"/>
  <c r="AT21" s="1"/>
  <c r="EA21"/>
  <c r="DO21"/>
  <c r="DR21" s="1"/>
  <c r="DU21"/>
  <c r="CZ21"/>
  <c r="DC21" s="1"/>
  <c r="CH21"/>
  <c r="BV21"/>
  <c r="BY21" s="1"/>
  <c r="CE21"/>
  <c r="BH21"/>
  <c r="AC21"/>
  <c r="AF21" s="1"/>
  <c r="AL21"/>
  <c r="O21"/>
  <c r="BG21"/>
  <c r="EC21"/>
  <c r="CJ21"/>
  <c r="DX21"/>
  <c r="EB21"/>
  <c r="Q21" l="1"/>
  <c r="EQ21"/>
  <c r="EW21" s="1"/>
  <c r="EH21"/>
  <c r="EN21" s="1"/>
  <c r="AR21"/>
  <c r="EJ21" s="1"/>
  <c r="EP21" s="1"/>
  <c r="EI21"/>
  <c r="EO21" s="1"/>
  <c r="ED21"/>
  <c r="EG21" s="1"/>
  <c r="EF21"/>
  <c r="FA21"/>
  <c r="FG21" s="1"/>
  <c r="CM21"/>
  <c r="ER21"/>
  <c r="EX21" s="1"/>
  <c r="EE21"/>
  <c r="EZ21"/>
  <c r="FF21" s="1"/>
  <c r="CK21"/>
  <c r="BJ21"/>
  <c r="CH33"/>
  <c r="BM33"/>
  <c r="BP33"/>
  <c r="BV33" s="1"/>
  <c r="CF33"/>
  <c r="CG33"/>
  <c r="AU21" l="1"/>
  <c r="FB21"/>
  <c r="FH21" s="1"/>
  <c r="ES21"/>
  <c r="EY21" s="1"/>
  <c r="CN21"/>
  <c r="DY29" l="1"/>
  <c r="DY46"/>
  <c r="DY33"/>
  <c r="DY47"/>
  <c r="DY36"/>
  <c r="CQ13" l="1"/>
  <c r="DM34" l="1"/>
  <c r="DP34" s="1"/>
  <c r="DN34"/>
  <c r="DQ34" s="1"/>
  <c r="CX30"/>
  <c r="CA20"/>
  <c r="BZ20"/>
  <c r="E14"/>
  <c r="DT13"/>
  <c r="DT12"/>
  <c r="DT14"/>
  <c r="DT15"/>
  <c r="DT16"/>
  <c r="DT23"/>
  <c r="DT31"/>
  <c r="DT35"/>
  <c r="DT20"/>
  <c r="DT24"/>
  <c r="DT26"/>
  <c r="DT27"/>
  <c r="DT28"/>
  <c r="DT29"/>
  <c r="DT46"/>
  <c r="DT32"/>
  <c r="DT33"/>
  <c r="DT34"/>
  <c r="DT47"/>
  <c r="DT36"/>
  <c r="DT38"/>
  <c r="DT39"/>
  <c r="DT48"/>
  <c r="DT49"/>
  <c r="DT40"/>
  <c r="DT41"/>
  <c r="DT50"/>
  <c r="DT43"/>
  <c r="DT42"/>
  <c r="DS12"/>
  <c r="DS14"/>
  <c r="DS15"/>
  <c r="DS16"/>
  <c r="DS23"/>
  <c r="DS31"/>
  <c r="DS35"/>
  <c r="DS20"/>
  <c r="DS24"/>
  <c r="DS26"/>
  <c r="DS27"/>
  <c r="DS28"/>
  <c r="DS29"/>
  <c r="DS46"/>
  <c r="DS32"/>
  <c r="DS33"/>
  <c r="DS34"/>
  <c r="DS47"/>
  <c r="DS36"/>
  <c r="DS38"/>
  <c r="DS39"/>
  <c r="DS48"/>
  <c r="DS49"/>
  <c r="DS40"/>
  <c r="DS41"/>
  <c r="DS50"/>
  <c r="DS43"/>
  <c r="DS42"/>
  <c r="DS37"/>
  <c r="AN16"/>
  <c r="AM16"/>
  <c r="AH16"/>
  <c r="AG16"/>
  <c r="FE14" l="1"/>
  <c r="FE37"/>
  <c r="EV14"/>
  <c r="EV15"/>
  <c r="EV16"/>
  <c r="EV23"/>
  <c r="EV31"/>
  <c r="EV35"/>
  <c r="EV20"/>
  <c r="EV18"/>
  <c r="EV24"/>
  <c r="EV26"/>
  <c r="EV27"/>
  <c r="EV30"/>
  <c r="EV29"/>
  <c r="EV32"/>
  <c r="EV33"/>
  <c r="EV34"/>
  <c r="EV47"/>
  <c r="EV36"/>
  <c r="EV38"/>
  <c r="EV39"/>
  <c r="EV48"/>
  <c r="EV49"/>
  <c r="EV40"/>
  <c r="EV41"/>
  <c r="EV43"/>
  <c r="EV42"/>
  <c r="EM14"/>
  <c r="EM15"/>
  <c r="EM16"/>
  <c r="EM17"/>
  <c r="EM23"/>
  <c r="EM31"/>
  <c r="EM35"/>
  <c r="EM20"/>
  <c r="EM18"/>
  <c r="EM19"/>
  <c r="EM24"/>
  <c r="EM26"/>
  <c r="EM27"/>
  <c r="EM30"/>
  <c r="EM29"/>
  <c r="EM32"/>
  <c r="EM33"/>
  <c r="EM34"/>
  <c r="EM47"/>
  <c r="EM36"/>
  <c r="EM38"/>
  <c r="EM39"/>
  <c r="EM48"/>
  <c r="EM49"/>
  <c r="EM40"/>
  <c r="EM41"/>
  <c r="EM50"/>
  <c r="EM43"/>
  <c r="EM42"/>
  <c r="DL31"/>
  <c r="DL35"/>
  <c r="DL18"/>
  <c r="DL27"/>
  <c r="DL30"/>
  <c r="DL29"/>
  <c r="DL40"/>
  <c r="DI13"/>
  <c r="DI12"/>
  <c r="DO12" s="1"/>
  <c r="DI16"/>
  <c r="DO16" s="1"/>
  <c r="DI31"/>
  <c r="DI35"/>
  <c r="DI18"/>
  <c r="DI26"/>
  <c r="DI27"/>
  <c r="DI30"/>
  <c r="DI29"/>
  <c r="DI32"/>
  <c r="DI33"/>
  <c r="DO33" s="1"/>
  <c r="DI34"/>
  <c r="DI38"/>
  <c r="DI39"/>
  <c r="DO39" s="1"/>
  <c r="DI40"/>
  <c r="DI41"/>
  <c r="DO41" s="1"/>
  <c r="DI43"/>
  <c r="DO43" s="1"/>
  <c r="DI42"/>
  <c r="DF13"/>
  <c r="DU13" s="1"/>
  <c r="DF12"/>
  <c r="DF16"/>
  <c r="DF31"/>
  <c r="DF35"/>
  <c r="DF18"/>
  <c r="DF26"/>
  <c r="DF27"/>
  <c r="DF30"/>
  <c r="DF29"/>
  <c r="DF32"/>
  <c r="DF33"/>
  <c r="DF34"/>
  <c r="DF38"/>
  <c r="DF39"/>
  <c r="DF40"/>
  <c r="DF41"/>
  <c r="DF43"/>
  <c r="DF42"/>
  <c r="CW13"/>
  <c r="CW14"/>
  <c r="CW23"/>
  <c r="CW31"/>
  <c r="CW35"/>
  <c r="CW20"/>
  <c r="CW18"/>
  <c r="CW24"/>
  <c r="EA24" s="1"/>
  <c r="CW27"/>
  <c r="CW28"/>
  <c r="CW30"/>
  <c r="CW29"/>
  <c r="CW46"/>
  <c r="EA46" s="1"/>
  <c r="CW33"/>
  <c r="EA33" s="1"/>
  <c r="CW47"/>
  <c r="EA47" s="1"/>
  <c r="CW36"/>
  <c r="CW40"/>
  <c r="CT13"/>
  <c r="CT12"/>
  <c r="CT14"/>
  <c r="DX14" s="1"/>
  <c r="CT15"/>
  <c r="CZ15" s="1"/>
  <c r="ED15" s="1"/>
  <c r="FB15" s="1"/>
  <c r="CT16"/>
  <c r="CZ16" s="1"/>
  <c r="CT23"/>
  <c r="DX23" s="1"/>
  <c r="CT31"/>
  <c r="CT35"/>
  <c r="CT20"/>
  <c r="CT18"/>
  <c r="CT24"/>
  <c r="DX24" s="1"/>
  <c r="CT26"/>
  <c r="CZ26" s="1"/>
  <c r="CT27"/>
  <c r="CT28"/>
  <c r="CT30"/>
  <c r="CT29"/>
  <c r="CT46"/>
  <c r="DX46" s="1"/>
  <c r="CT32"/>
  <c r="CZ32" s="1"/>
  <c r="CT33"/>
  <c r="CT34"/>
  <c r="CT47"/>
  <c r="CT36"/>
  <c r="DX36" s="1"/>
  <c r="CT38"/>
  <c r="CT39"/>
  <c r="CZ39" s="1"/>
  <c r="CT48"/>
  <c r="DX48" s="1"/>
  <c r="CT49"/>
  <c r="CZ49" s="1"/>
  <c r="CT40"/>
  <c r="DX40" s="1"/>
  <c r="CT41"/>
  <c r="CZ41" s="1"/>
  <c r="CT50"/>
  <c r="DX50" s="1"/>
  <c r="CT43"/>
  <c r="CZ43" s="1"/>
  <c r="CT42"/>
  <c r="CQ12"/>
  <c r="CQ14"/>
  <c r="DU14" s="1"/>
  <c r="CQ15"/>
  <c r="DU15" s="1"/>
  <c r="CQ16"/>
  <c r="CQ23"/>
  <c r="DU23" s="1"/>
  <c r="CQ31"/>
  <c r="CQ35"/>
  <c r="CQ20"/>
  <c r="DU20" s="1"/>
  <c r="CQ18"/>
  <c r="CQ24"/>
  <c r="DU24" s="1"/>
  <c r="CQ26"/>
  <c r="CQ27"/>
  <c r="CQ28"/>
  <c r="CQ30"/>
  <c r="CQ29"/>
  <c r="CQ46"/>
  <c r="DU46" s="1"/>
  <c r="CQ32"/>
  <c r="CQ33"/>
  <c r="CQ34"/>
  <c r="CQ47"/>
  <c r="DU47" s="1"/>
  <c r="CQ36"/>
  <c r="DU36" s="1"/>
  <c r="CQ38"/>
  <c r="CQ39"/>
  <c r="CQ48"/>
  <c r="DU48" s="1"/>
  <c r="CQ49"/>
  <c r="DU49" s="1"/>
  <c r="CQ40"/>
  <c r="CQ41"/>
  <c r="CQ50"/>
  <c r="DU50" s="1"/>
  <c r="CQ43"/>
  <c r="CQ42"/>
  <c r="BS31"/>
  <c r="BS35"/>
  <c r="BS18"/>
  <c r="BS27"/>
  <c r="BS30"/>
  <c r="BS29"/>
  <c r="BS40"/>
  <c r="BP13"/>
  <c r="BV13" s="1"/>
  <c r="BP12"/>
  <c r="BP16"/>
  <c r="BV16" s="1"/>
  <c r="BP31"/>
  <c r="BP35"/>
  <c r="BP18"/>
  <c r="BP26"/>
  <c r="BP27"/>
  <c r="BP30"/>
  <c r="BP29"/>
  <c r="BP32"/>
  <c r="BV32" s="1"/>
  <c r="BP34"/>
  <c r="BV34" s="1"/>
  <c r="BP38"/>
  <c r="BP39"/>
  <c r="BP49"/>
  <c r="BV49" s="1"/>
  <c r="BP40"/>
  <c r="BP41"/>
  <c r="BP43"/>
  <c r="BV43" s="1"/>
  <c r="BP42"/>
  <c r="BM13"/>
  <c r="BM12"/>
  <c r="BM16"/>
  <c r="BM31"/>
  <c r="BM35"/>
  <c r="BM18"/>
  <c r="BM26"/>
  <c r="BM27"/>
  <c r="BM30"/>
  <c r="BM29"/>
  <c r="BM32"/>
  <c r="BM34"/>
  <c r="BM38"/>
  <c r="BM39"/>
  <c r="BM49"/>
  <c r="BM40"/>
  <c r="BM41"/>
  <c r="BM43"/>
  <c r="BM42"/>
  <c r="BD13"/>
  <c r="BD14"/>
  <c r="CH14" s="1"/>
  <c r="BD23"/>
  <c r="CH23" s="1"/>
  <c r="BD31"/>
  <c r="BD35"/>
  <c r="BD20"/>
  <c r="CH20" s="1"/>
  <c r="BD18"/>
  <c r="BD24"/>
  <c r="CH24" s="1"/>
  <c r="BD27"/>
  <c r="BD28"/>
  <c r="CH28" s="1"/>
  <c r="BD30"/>
  <c r="BD29"/>
  <c r="BD46"/>
  <c r="BD47"/>
  <c r="CH47" s="1"/>
  <c r="BD36"/>
  <c r="CH36" s="1"/>
  <c r="BD48"/>
  <c r="BD40"/>
  <c r="BD37"/>
  <c r="BA13"/>
  <c r="BA45"/>
  <c r="CE45" s="1"/>
  <c r="BA12"/>
  <c r="BA14"/>
  <c r="CE14" s="1"/>
  <c r="BA15"/>
  <c r="CE15" s="1"/>
  <c r="BA16"/>
  <c r="BA23"/>
  <c r="CE23" s="1"/>
  <c r="BA31"/>
  <c r="BA35"/>
  <c r="BA20"/>
  <c r="BA18"/>
  <c r="BA24"/>
  <c r="CE24" s="1"/>
  <c r="BA26"/>
  <c r="BG26" s="1"/>
  <c r="BA27"/>
  <c r="BA28"/>
  <c r="BA30"/>
  <c r="BA29"/>
  <c r="BA46"/>
  <c r="CE46" s="1"/>
  <c r="BA32"/>
  <c r="BG32" s="1"/>
  <c r="BA33"/>
  <c r="CE33" s="1"/>
  <c r="BA34"/>
  <c r="BA47"/>
  <c r="BA36"/>
  <c r="CE36" s="1"/>
  <c r="BA38"/>
  <c r="BA39"/>
  <c r="BG39" s="1"/>
  <c r="BA48"/>
  <c r="CE48" s="1"/>
  <c r="BA49"/>
  <c r="BA40"/>
  <c r="BA41"/>
  <c r="BG41" s="1"/>
  <c r="BA50"/>
  <c r="BG50" s="1"/>
  <c r="BA43"/>
  <c r="BA42"/>
  <c r="AX13"/>
  <c r="AX45"/>
  <c r="CB45" s="1"/>
  <c r="AX12"/>
  <c r="AX14"/>
  <c r="CB14" s="1"/>
  <c r="AX15"/>
  <c r="CB15" s="1"/>
  <c r="AX16"/>
  <c r="AX23"/>
  <c r="CB23" s="1"/>
  <c r="AX31"/>
  <c r="AX35"/>
  <c r="AX20"/>
  <c r="CB20" s="1"/>
  <c r="AX18"/>
  <c r="CB18" s="1"/>
  <c r="AX24"/>
  <c r="CB24" s="1"/>
  <c r="AX26"/>
  <c r="AX27"/>
  <c r="AX28"/>
  <c r="AX30"/>
  <c r="AX29"/>
  <c r="AX46"/>
  <c r="CB46" s="1"/>
  <c r="AX32"/>
  <c r="AX33"/>
  <c r="CB33" s="1"/>
  <c r="AX34"/>
  <c r="AX47"/>
  <c r="CB47" s="1"/>
  <c r="AX36"/>
  <c r="CB36" s="1"/>
  <c r="AX38"/>
  <c r="AX39"/>
  <c r="AX48"/>
  <c r="CB48" s="1"/>
  <c r="AX49"/>
  <c r="AX40"/>
  <c r="AX41"/>
  <c r="AX50"/>
  <c r="AX43"/>
  <c r="AX42"/>
  <c r="FE51" l="1"/>
  <c r="CZ12"/>
  <c r="BD51"/>
  <c r="BG12"/>
  <c r="DO26"/>
  <c r="ED26" s="1"/>
  <c r="CE18"/>
  <c r="DU18"/>
  <c r="CB49"/>
  <c r="CH18"/>
  <c r="DU30"/>
  <c r="EA30"/>
  <c r="CZ30"/>
  <c r="DX30"/>
  <c r="CZ34"/>
  <c r="DX34"/>
  <c r="CB32"/>
  <c r="BG20"/>
  <c r="CK20" s="1"/>
  <c r="ES20" s="1"/>
  <c r="EY20" s="1"/>
  <c r="CB28"/>
  <c r="CB43"/>
  <c r="CB34"/>
  <c r="DU35"/>
  <c r="BG13"/>
  <c r="CK13" s="1"/>
  <c r="BV27"/>
  <c r="CH40"/>
  <c r="CB40"/>
  <c r="DX18"/>
  <c r="CB42"/>
  <c r="CB38"/>
  <c r="CB39"/>
  <c r="CB29"/>
  <c r="CB26"/>
  <c r="CB50"/>
  <c r="CB27"/>
  <c r="CE43"/>
  <c r="CK32"/>
  <c r="ES32" s="1"/>
  <c r="EY32" s="1"/>
  <c r="BV29"/>
  <c r="BG42"/>
  <c r="DO42"/>
  <c r="DR42" s="1"/>
  <c r="CB30"/>
  <c r="CB41"/>
  <c r="BV30"/>
  <c r="DU41"/>
  <c r="DU16"/>
  <c r="DX38"/>
  <c r="CZ35"/>
  <c r="EA31"/>
  <c r="DR16"/>
  <c r="EA13"/>
  <c r="BG14"/>
  <c r="CB35"/>
  <c r="CE34"/>
  <c r="CE16"/>
  <c r="BG15"/>
  <c r="DU40"/>
  <c r="DX31"/>
  <c r="DU39"/>
  <c r="DR33"/>
  <c r="DX15"/>
  <c r="BG28"/>
  <c r="CK28" s="1"/>
  <c r="BG43"/>
  <c r="CE32"/>
  <c r="CZ47"/>
  <c r="ED47" s="1"/>
  <c r="FB47" s="1"/>
  <c r="DR39"/>
  <c r="DX35"/>
  <c r="DU31"/>
  <c r="BG18"/>
  <c r="BG16"/>
  <c r="DU38"/>
  <c r="DU32"/>
  <c r="BG38"/>
  <c r="BG30"/>
  <c r="BG35"/>
  <c r="BG46"/>
  <c r="CK46" s="1"/>
  <c r="ES46" s="1"/>
  <c r="BG27"/>
  <c r="BG45"/>
  <c r="CB16"/>
  <c r="CE49"/>
  <c r="CE27"/>
  <c r="CE35"/>
  <c r="CE20"/>
  <c r="CH46"/>
  <c r="DX39"/>
  <c r="EA35"/>
  <c r="CZ18"/>
  <c r="DR43"/>
  <c r="DO38"/>
  <c r="DR38" s="1"/>
  <c r="DO29"/>
  <c r="DR29" s="1"/>
  <c r="DX41"/>
  <c r="CZ38"/>
  <c r="CH31"/>
  <c r="CE28"/>
  <c r="BG24"/>
  <c r="BG31"/>
  <c r="CB12"/>
  <c r="CE50"/>
  <c r="CE39"/>
  <c r="CH35"/>
  <c r="CH13"/>
  <c r="DX42"/>
  <c r="DX33"/>
  <c r="CZ42"/>
  <c r="DU33"/>
  <c r="DO30"/>
  <c r="BG33"/>
  <c r="CE12"/>
  <c r="CZ28"/>
  <c r="DU27"/>
  <c r="BG34"/>
  <c r="CK34" s="1"/>
  <c r="ES34" s="1"/>
  <c r="EY34" s="1"/>
  <c r="BV39"/>
  <c r="CK39" s="1"/>
  <c r="ES39" s="1"/>
  <c r="EY39" s="1"/>
  <c r="CZ33"/>
  <c r="ED33" s="1"/>
  <c r="FB33" s="1"/>
  <c r="DU43"/>
  <c r="DU28"/>
  <c r="DO35"/>
  <c r="DR35" s="1"/>
  <c r="DX16"/>
  <c r="BG48"/>
  <c r="BG47"/>
  <c r="BG36"/>
  <c r="CB31"/>
  <c r="BV12"/>
  <c r="CH48"/>
  <c r="CZ14"/>
  <c r="ED14" s="1"/>
  <c r="FB14" s="1"/>
  <c r="CZ48"/>
  <c r="ED48" s="1"/>
  <c r="FB48" s="1"/>
  <c r="CZ31"/>
  <c r="DU42"/>
  <c r="DU34"/>
  <c r="DU12"/>
  <c r="DR41"/>
  <c r="DX47"/>
  <c r="DR26"/>
  <c r="DR12"/>
  <c r="EA28"/>
  <c r="EA14"/>
  <c r="DX28"/>
  <c r="EA40"/>
  <c r="CZ24"/>
  <c r="ED24" s="1"/>
  <c r="FB24" s="1"/>
  <c r="DO40"/>
  <c r="DR40" s="1"/>
  <c r="DX13"/>
  <c r="CB13"/>
  <c r="CH27"/>
  <c r="CZ50"/>
  <c r="ED50" s="1"/>
  <c r="FB50" s="1"/>
  <c r="EA27"/>
  <c r="EA18"/>
  <c r="DU29"/>
  <c r="DU26"/>
  <c r="DX43"/>
  <c r="DX32"/>
  <c r="DO27"/>
  <c r="DR27" s="1"/>
  <c r="ED39"/>
  <c r="FB39" s="1"/>
  <c r="BV41"/>
  <c r="CE41"/>
  <c r="BV38"/>
  <c r="CE38"/>
  <c r="CE29"/>
  <c r="BV26"/>
  <c r="CK26" s="1"/>
  <c r="CE26"/>
  <c r="BV18"/>
  <c r="BV31"/>
  <c r="CE31"/>
  <c r="CE13"/>
  <c r="EA36"/>
  <c r="CZ36"/>
  <c r="ED36" s="1"/>
  <c r="FB36" s="1"/>
  <c r="EA29"/>
  <c r="CZ29"/>
  <c r="CZ20"/>
  <c r="EA20"/>
  <c r="CZ23"/>
  <c r="ED23" s="1"/>
  <c r="FB23" s="1"/>
  <c r="EA23"/>
  <c r="CH29"/>
  <c r="BG29"/>
  <c r="DX49"/>
  <c r="DO34"/>
  <c r="DR34" s="1"/>
  <c r="DX20"/>
  <c r="BV42"/>
  <c r="CE42"/>
  <c r="BV40"/>
  <c r="CE40"/>
  <c r="CE47"/>
  <c r="CE30"/>
  <c r="CH30"/>
  <c r="ED41"/>
  <c r="FB41" s="1"/>
  <c r="BG49"/>
  <c r="BG23"/>
  <c r="CK23" s="1"/>
  <c r="ES23" s="1"/>
  <c r="EY23" s="1"/>
  <c r="BV35"/>
  <c r="CZ40"/>
  <c r="BG40"/>
  <c r="DO18"/>
  <c r="DR18" s="1"/>
  <c r="DO31"/>
  <c r="DR31" s="1"/>
  <c r="ED16"/>
  <c r="FB16" s="1"/>
  <c r="CZ13"/>
  <c r="DO13"/>
  <c r="DR13" s="1"/>
  <c r="DX29"/>
  <c r="DX26"/>
  <c r="CZ46"/>
  <c r="ED46" s="1"/>
  <c r="FB46" s="1"/>
  <c r="CZ27"/>
  <c r="ED12"/>
  <c r="FB12" s="1"/>
  <c r="FH12" s="1"/>
  <c r="DX27"/>
  <c r="DX12"/>
  <c r="DO32"/>
  <c r="DR32" s="1"/>
  <c r="ED43"/>
  <c r="FB43" s="1"/>
  <c r="BA37"/>
  <c r="BA51" s="1"/>
  <c r="AI14"/>
  <c r="Z45"/>
  <c r="Z31"/>
  <c r="Z35"/>
  <c r="Z18"/>
  <c r="Z27"/>
  <c r="Z30"/>
  <c r="Z29"/>
  <c r="Z40"/>
  <c r="W13"/>
  <c r="AC13" s="1"/>
  <c r="W45"/>
  <c r="W12"/>
  <c r="W16"/>
  <c r="AC16" s="1"/>
  <c r="W17"/>
  <c r="AC17" s="1"/>
  <c r="W31"/>
  <c r="W35"/>
  <c r="W18"/>
  <c r="W19"/>
  <c r="AC19" s="1"/>
  <c r="AR19" s="1"/>
  <c r="EJ19" s="1"/>
  <c r="W25"/>
  <c r="W26"/>
  <c r="AC26" s="1"/>
  <c r="W27"/>
  <c r="W28"/>
  <c r="W30"/>
  <c r="W29"/>
  <c r="W32"/>
  <c r="W33"/>
  <c r="W34"/>
  <c r="AC34" s="1"/>
  <c r="W44"/>
  <c r="AC44" s="1"/>
  <c r="W38"/>
  <c r="W39"/>
  <c r="AC39" s="1"/>
  <c r="W49"/>
  <c r="AC49" s="1"/>
  <c r="W40"/>
  <c r="W41"/>
  <c r="AC41" s="1"/>
  <c r="W50"/>
  <c r="W43"/>
  <c r="AC43" s="1"/>
  <c r="W42"/>
  <c r="T25"/>
  <c r="T26"/>
  <c r="T27"/>
  <c r="T28"/>
  <c r="T30"/>
  <c r="T29"/>
  <c r="T32"/>
  <c r="T33"/>
  <c r="T34"/>
  <c r="T44"/>
  <c r="T38"/>
  <c r="T39"/>
  <c r="T49"/>
  <c r="T40"/>
  <c r="AI40" s="1"/>
  <c r="T41"/>
  <c r="T50"/>
  <c r="T43"/>
  <c r="T42"/>
  <c r="K13"/>
  <c r="K45"/>
  <c r="K14"/>
  <c r="AO14" s="1"/>
  <c r="K23"/>
  <c r="AO23" s="1"/>
  <c r="K31"/>
  <c r="K35"/>
  <c r="K20"/>
  <c r="K18"/>
  <c r="K24"/>
  <c r="AO24" s="1"/>
  <c r="K27"/>
  <c r="K28"/>
  <c r="AO28" s="1"/>
  <c r="K30"/>
  <c r="K29"/>
  <c r="K46"/>
  <c r="AO46" s="1"/>
  <c r="K33"/>
  <c r="K47"/>
  <c r="K36"/>
  <c r="AO36" s="1"/>
  <c r="K44"/>
  <c r="AO44" s="1"/>
  <c r="K48"/>
  <c r="K40"/>
  <c r="H13"/>
  <c r="H45"/>
  <c r="H12"/>
  <c r="H14"/>
  <c r="H15"/>
  <c r="H16"/>
  <c r="N16" s="1"/>
  <c r="H23"/>
  <c r="H31"/>
  <c r="H35"/>
  <c r="H20"/>
  <c r="H18"/>
  <c r="H24"/>
  <c r="H25"/>
  <c r="H26"/>
  <c r="N26" s="1"/>
  <c r="H27"/>
  <c r="H28"/>
  <c r="H30"/>
  <c r="H29"/>
  <c r="H46"/>
  <c r="H32"/>
  <c r="N32" s="1"/>
  <c r="H33"/>
  <c r="H34"/>
  <c r="N34" s="1"/>
  <c r="H47"/>
  <c r="H36"/>
  <c r="H44"/>
  <c r="H38"/>
  <c r="H39"/>
  <c r="H48"/>
  <c r="H49"/>
  <c r="N49" s="1"/>
  <c r="H40"/>
  <c r="H41"/>
  <c r="N41" s="1"/>
  <c r="H50"/>
  <c r="N50" s="1"/>
  <c r="H43"/>
  <c r="N43" s="1"/>
  <c r="H42"/>
  <c r="E13"/>
  <c r="E45"/>
  <c r="E12"/>
  <c r="E15"/>
  <c r="AI15" s="1"/>
  <c r="E16"/>
  <c r="E23"/>
  <c r="AI23" s="1"/>
  <c r="E31"/>
  <c r="E35"/>
  <c r="E20"/>
  <c r="AI20" s="1"/>
  <c r="E18"/>
  <c r="E24"/>
  <c r="AI24" s="1"/>
  <c r="E25"/>
  <c r="E26"/>
  <c r="E27"/>
  <c r="E28"/>
  <c r="E30"/>
  <c r="E29"/>
  <c r="E46"/>
  <c r="AI46" s="1"/>
  <c r="E32"/>
  <c r="E33"/>
  <c r="E34"/>
  <c r="E47"/>
  <c r="AI47" s="1"/>
  <c r="E36"/>
  <c r="AI36" s="1"/>
  <c r="E44"/>
  <c r="E38"/>
  <c r="E39"/>
  <c r="E48"/>
  <c r="AI48" s="1"/>
  <c r="E49"/>
  <c r="E50"/>
  <c r="E43"/>
  <c r="E42"/>
  <c r="DL37"/>
  <c r="DL51" s="1"/>
  <c r="BS37"/>
  <c r="BS51" s="1"/>
  <c r="BP37"/>
  <c r="BP51" s="1"/>
  <c r="Z37"/>
  <c r="W37"/>
  <c r="T37"/>
  <c r="K37"/>
  <c r="H37"/>
  <c r="E37"/>
  <c r="T16"/>
  <c r="T12"/>
  <c r="T31"/>
  <c r="T35"/>
  <c r="T18"/>
  <c r="T19"/>
  <c r="AI19" s="1"/>
  <c r="DZ13"/>
  <c r="DY13"/>
  <c r="DW13"/>
  <c r="DV13"/>
  <c r="DS13"/>
  <c r="DN13"/>
  <c r="DQ13" s="1"/>
  <c r="DM13"/>
  <c r="DP13" s="1"/>
  <c r="CX13"/>
  <c r="CG13"/>
  <c r="CF13"/>
  <c r="CD13"/>
  <c r="CC13"/>
  <c r="CA13"/>
  <c r="BZ13"/>
  <c r="BX13"/>
  <c r="BW13"/>
  <c r="BF13"/>
  <c r="AN13"/>
  <c r="AM13"/>
  <c r="AK13"/>
  <c r="AJ13"/>
  <c r="AH13"/>
  <c r="AG13"/>
  <c r="AE13"/>
  <c r="AD13"/>
  <c r="T13"/>
  <c r="AC12" l="1"/>
  <c r="W51"/>
  <c r="N12"/>
  <c r="H51"/>
  <c r="Z51"/>
  <c r="DS51"/>
  <c r="E51"/>
  <c r="K51"/>
  <c r="FB26"/>
  <c r="CK40"/>
  <c r="ES40" s="1"/>
  <c r="EY40" s="1"/>
  <c r="N33"/>
  <c r="N31"/>
  <c r="AI18"/>
  <c r="AO18"/>
  <c r="CK27"/>
  <c r="ES27" s="1"/>
  <c r="EY27" s="1"/>
  <c r="CK18"/>
  <c r="ES18" s="1"/>
  <c r="EY18" s="1"/>
  <c r="AI38"/>
  <c r="AL18"/>
  <c r="ED30"/>
  <c r="FB30" s="1"/>
  <c r="N30"/>
  <c r="ED40"/>
  <c r="FB40" s="1"/>
  <c r="CK35"/>
  <c r="ES35" s="1"/>
  <c r="EY35" s="1"/>
  <c r="N38"/>
  <c r="N44"/>
  <c r="N13"/>
  <c r="N36"/>
  <c r="N28"/>
  <c r="AO29"/>
  <c r="AL24"/>
  <c r="N24"/>
  <c r="AL14"/>
  <c r="N14"/>
  <c r="CK48"/>
  <c r="ES48" s="1"/>
  <c r="EY48" s="1"/>
  <c r="CK45"/>
  <c r="ES45" s="1"/>
  <c r="EY45" s="1"/>
  <c r="BH13"/>
  <c r="CI13"/>
  <c r="N15"/>
  <c r="CK49"/>
  <c r="ES49" s="1"/>
  <c r="EY49" s="1"/>
  <c r="CK47"/>
  <c r="ES47" s="1"/>
  <c r="EY47" s="1"/>
  <c r="ED42"/>
  <c r="CK43"/>
  <c r="ES43" s="1"/>
  <c r="EY43" s="1"/>
  <c r="AL20"/>
  <c r="N20"/>
  <c r="AL39"/>
  <c r="N39"/>
  <c r="AL47"/>
  <c r="N47"/>
  <c r="AL46"/>
  <c r="N46"/>
  <c r="AL23"/>
  <c r="N23"/>
  <c r="CK14"/>
  <c r="ES14" s="1"/>
  <c r="EY14" s="1"/>
  <c r="CK42"/>
  <c r="ES42" s="1"/>
  <c r="EY42" s="1"/>
  <c r="N35"/>
  <c r="N40"/>
  <c r="AI16"/>
  <c r="N27"/>
  <c r="N18"/>
  <c r="AC45"/>
  <c r="ED38"/>
  <c r="FB38" s="1"/>
  <c r="CK29"/>
  <c r="ES29" s="1"/>
  <c r="EY29" s="1"/>
  <c r="ES26"/>
  <c r="EY26" s="1"/>
  <c r="CK31"/>
  <c r="ES31" s="1"/>
  <c r="EY31" s="1"/>
  <c r="CK30"/>
  <c r="ES30" s="1"/>
  <c r="EY30" s="1"/>
  <c r="BI13"/>
  <c r="CJ13"/>
  <c r="AL48"/>
  <c r="N48"/>
  <c r="CK33"/>
  <c r="ES33" s="1"/>
  <c r="EY33" s="1"/>
  <c r="CK15"/>
  <c r="ES15" s="1"/>
  <c r="EY15" s="1"/>
  <c r="N42"/>
  <c r="CK36"/>
  <c r="ES36" s="1"/>
  <c r="EY36" s="1"/>
  <c r="CK24"/>
  <c r="ES24" s="1"/>
  <c r="EY24" s="1"/>
  <c r="CK16"/>
  <c r="ES16" s="1"/>
  <c r="EY16" s="1"/>
  <c r="CK50"/>
  <c r="ES50" s="1"/>
  <c r="CK12"/>
  <c r="ES12" s="1"/>
  <c r="EY12" s="1"/>
  <c r="N25"/>
  <c r="N29"/>
  <c r="N45"/>
  <c r="CK41"/>
  <c r="ES41" s="1"/>
  <c r="EY41" s="1"/>
  <c r="AC25"/>
  <c r="AF25" s="1"/>
  <c r="AI13"/>
  <c r="AO13"/>
  <c r="AI31"/>
  <c r="AI12"/>
  <c r="AL45"/>
  <c r="AI50"/>
  <c r="AI39"/>
  <c r="AI28"/>
  <c r="AF44"/>
  <c r="AC29"/>
  <c r="AF29" s="1"/>
  <c r="DR30"/>
  <c r="ED29"/>
  <c r="FB29" s="1"/>
  <c r="AI34"/>
  <c r="AI29"/>
  <c r="AI26"/>
  <c r="AL19"/>
  <c r="ES28"/>
  <c r="AI17"/>
  <c r="AI33"/>
  <c r="AI30"/>
  <c r="AI25"/>
  <c r="AI35"/>
  <c r="AR41"/>
  <c r="EJ41" s="1"/>
  <c r="AC30"/>
  <c r="AF30" s="1"/>
  <c r="AC35"/>
  <c r="AF35" s="1"/>
  <c r="AF12"/>
  <c r="ED28"/>
  <c r="CK38"/>
  <c r="ES38" s="1"/>
  <c r="EY38" s="1"/>
  <c r="AL17"/>
  <c r="AO30"/>
  <c r="AO45"/>
  <c r="ED34"/>
  <c r="FB34" s="1"/>
  <c r="FH34" s="1"/>
  <c r="ES13"/>
  <c r="AL35"/>
  <c r="AL43"/>
  <c r="AL34"/>
  <c r="AL29"/>
  <c r="AL12"/>
  <c r="AL50"/>
  <c r="AL28"/>
  <c r="AL36"/>
  <c r="ED35"/>
  <c r="FB35" s="1"/>
  <c r="AO31"/>
  <c r="AL30"/>
  <c r="AL25"/>
  <c r="AI43"/>
  <c r="AF41"/>
  <c r="AL38"/>
  <c r="AL15"/>
  <c r="AL33"/>
  <c r="AR34"/>
  <c r="EJ34" s="1"/>
  <c r="AI49"/>
  <c r="AF34"/>
  <c r="AL13"/>
  <c r="EC13"/>
  <c r="FA13" s="1"/>
  <c r="AO20"/>
  <c r="AR17"/>
  <c r="AI42"/>
  <c r="AF49"/>
  <c r="AF26"/>
  <c r="AL31"/>
  <c r="AO48"/>
  <c r="ED27"/>
  <c r="FB27" s="1"/>
  <c r="ED13"/>
  <c r="EG13" s="1"/>
  <c r="EB13"/>
  <c r="EZ13" s="1"/>
  <c r="DA13"/>
  <c r="AL41"/>
  <c r="AR43"/>
  <c r="EJ43" s="1"/>
  <c r="AF39"/>
  <c r="AF17"/>
  <c r="AL26"/>
  <c r="AL49"/>
  <c r="AQ13"/>
  <c r="EI13" s="1"/>
  <c r="AO40"/>
  <c r="AO27"/>
  <c r="AI41"/>
  <c r="AI32"/>
  <c r="AI27"/>
  <c r="AL42"/>
  <c r="AL40"/>
  <c r="AL32"/>
  <c r="AL27"/>
  <c r="ED32"/>
  <c r="FB32" s="1"/>
  <c r="AF43"/>
  <c r="AR49"/>
  <c r="ED49"/>
  <c r="FB49" s="1"/>
  <c r="FH49" s="1"/>
  <c r="AC42"/>
  <c r="AC40"/>
  <c r="AF40" s="1"/>
  <c r="AC32"/>
  <c r="AC27"/>
  <c r="AF27" s="1"/>
  <c r="AO33"/>
  <c r="AO35"/>
  <c r="AC38"/>
  <c r="AF38" s="1"/>
  <c r="AC33"/>
  <c r="AF33" s="1"/>
  <c r="AC28"/>
  <c r="AF28" s="1"/>
  <c r="AL16"/>
  <c r="AO47"/>
  <c r="AL44"/>
  <c r="AR26"/>
  <c r="AC50"/>
  <c r="AF50" s="1"/>
  <c r="AC18"/>
  <c r="AC31"/>
  <c r="ED18"/>
  <c r="FB18" s="1"/>
  <c r="ED20"/>
  <c r="FB20" s="1"/>
  <c r="AI44"/>
  <c r="ED31"/>
  <c r="FB31" s="1"/>
  <c r="AR12"/>
  <c r="AF19"/>
  <c r="AU19"/>
  <c r="AR16"/>
  <c r="AF16"/>
  <c r="AO16"/>
  <c r="P13"/>
  <c r="DC13"/>
  <c r="BY13"/>
  <c r="AP13"/>
  <c r="EH13" s="1"/>
  <c r="O13"/>
  <c r="DB13"/>
  <c r="O14" i="10" l="1"/>
  <c r="O44" s="1"/>
  <c r="AR39" i="5"/>
  <c r="EJ39" s="1"/>
  <c r="AR15"/>
  <c r="AU15" s="1"/>
  <c r="AR46"/>
  <c r="EJ46" s="1"/>
  <c r="AR48"/>
  <c r="EJ48" s="1"/>
  <c r="AR23"/>
  <c r="EJ23" s="1"/>
  <c r="Q20"/>
  <c r="AR36"/>
  <c r="EJ36" s="1"/>
  <c r="Q13"/>
  <c r="AR13"/>
  <c r="AU13" s="1"/>
  <c r="AR14"/>
  <c r="EJ14" s="1"/>
  <c r="AR44"/>
  <c r="EJ44" s="1"/>
  <c r="AR24"/>
  <c r="EJ24" s="1"/>
  <c r="EJ12"/>
  <c r="FB28"/>
  <c r="EY28"/>
  <c r="AR18"/>
  <c r="AU26"/>
  <c r="EE13"/>
  <c r="EF13"/>
  <c r="FB13"/>
  <c r="AR50"/>
  <c r="AU50" s="1"/>
  <c r="FB42"/>
  <c r="AR35"/>
  <c r="AU35" s="1"/>
  <c r="AF42"/>
  <c r="AR20"/>
  <c r="AU20" s="1"/>
  <c r="AR25"/>
  <c r="AU25" s="1"/>
  <c r="AR29"/>
  <c r="EJ29" s="1"/>
  <c r="AR30"/>
  <c r="EJ30" s="1"/>
  <c r="AU41"/>
  <c r="AT13"/>
  <c r="AU17"/>
  <c r="AU43"/>
  <c r="AR45"/>
  <c r="EJ45" s="1"/>
  <c r="EP45" s="1"/>
  <c r="AR40"/>
  <c r="AU40" s="1"/>
  <c r="EJ26"/>
  <c r="EJ17"/>
  <c r="AU34"/>
  <c r="AU12"/>
  <c r="AR42"/>
  <c r="AR38"/>
  <c r="AU38" s="1"/>
  <c r="AU46"/>
  <c r="AU24"/>
  <c r="AR32"/>
  <c r="AF32"/>
  <c r="AU39"/>
  <c r="AF18"/>
  <c r="EJ49"/>
  <c r="AU49"/>
  <c r="AF31"/>
  <c r="AR31"/>
  <c r="AR33"/>
  <c r="AU33" s="1"/>
  <c r="AR28"/>
  <c r="AR47"/>
  <c r="AF13"/>
  <c r="AR27"/>
  <c r="AU44"/>
  <c r="EJ16"/>
  <c r="AU16"/>
  <c r="AS13"/>
  <c r="ER13"/>
  <c r="CM13"/>
  <c r="BJ13"/>
  <c r="CL13"/>
  <c r="EQ13"/>
  <c r="AU14" l="1"/>
  <c r="EJ15"/>
  <c r="EJ13"/>
  <c r="AU48"/>
  <c r="AU36"/>
  <c r="AU23"/>
  <c r="EP12"/>
  <c r="FH28"/>
  <c r="AU30"/>
  <c r="AU29"/>
  <c r="EJ50"/>
  <c r="EJ20"/>
  <c r="EJ35"/>
  <c r="EJ25"/>
  <c r="EJ38"/>
  <c r="EJ40"/>
  <c r="EJ42"/>
  <c r="AU42"/>
  <c r="EJ33"/>
  <c r="EJ28"/>
  <c r="EP28" s="1"/>
  <c r="AU28"/>
  <c r="EJ31"/>
  <c r="AU31"/>
  <c r="EJ18"/>
  <c r="AU18"/>
  <c r="EJ27"/>
  <c r="AU27"/>
  <c r="EJ32"/>
  <c r="AU32"/>
  <c r="EJ47"/>
  <c r="AU47"/>
  <c r="CN13"/>
  <c r="T45" l="1"/>
  <c r="T51" s="1"/>
  <c r="AI45" l="1"/>
  <c r="AU45" s="1"/>
  <c r="AF45"/>
  <c r="EV37"/>
  <c r="EV51" s="1"/>
  <c r="EM37"/>
  <c r="DF37"/>
  <c r="DF51" s="1"/>
  <c r="DI37"/>
  <c r="DI51" s="1"/>
  <c r="BM37"/>
  <c r="BM51" s="1"/>
  <c r="EZ1"/>
  <c r="EQ1"/>
  <c r="EH1"/>
  <c r="EM25" l="1"/>
  <c r="DW42"/>
  <c r="DV42"/>
  <c r="DW43"/>
  <c r="DV43"/>
  <c r="DW50"/>
  <c r="DV50"/>
  <c r="DW41"/>
  <c r="DV41"/>
  <c r="DZ40"/>
  <c r="DY40"/>
  <c r="DW40"/>
  <c r="DV40"/>
  <c r="DW49"/>
  <c r="DV49"/>
  <c r="DW48"/>
  <c r="DV48"/>
  <c r="DW39"/>
  <c r="DV39"/>
  <c r="DW38"/>
  <c r="DV38"/>
  <c r="DZ36"/>
  <c r="DW36"/>
  <c r="DV36"/>
  <c r="DZ47"/>
  <c r="DW47"/>
  <c r="DV47"/>
  <c r="DZ33"/>
  <c r="DW33"/>
  <c r="DV33"/>
  <c r="DW32"/>
  <c r="DV32"/>
  <c r="DZ46"/>
  <c r="DW46"/>
  <c r="DV46"/>
  <c r="DZ29"/>
  <c r="DW29"/>
  <c r="DV29"/>
  <c r="DZ28"/>
  <c r="DY28"/>
  <c r="DW28"/>
  <c r="DV28"/>
  <c r="DZ27"/>
  <c r="DY27"/>
  <c r="DW27"/>
  <c r="DV27"/>
  <c r="DW26"/>
  <c r="DV26"/>
  <c r="DZ24"/>
  <c r="DY24"/>
  <c r="DW24"/>
  <c r="DV24"/>
  <c r="DZ18"/>
  <c r="DY18"/>
  <c r="DW18"/>
  <c r="DV18"/>
  <c r="DZ20"/>
  <c r="DY20"/>
  <c r="DW20"/>
  <c r="DV20"/>
  <c r="DZ35"/>
  <c r="DY35"/>
  <c r="DW35"/>
  <c r="DV35"/>
  <c r="DZ31"/>
  <c r="DY31"/>
  <c r="DW31"/>
  <c r="DV31"/>
  <c r="DZ23"/>
  <c r="DY23"/>
  <c r="DW23"/>
  <c r="DV23"/>
  <c r="DW16"/>
  <c r="DV16"/>
  <c r="DW15"/>
  <c r="DV15"/>
  <c r="DZ14"/>
  <c r="DY14"/>
  <c r="DW14"/>
  <c r="DV14"/>
  <c r="DW12"/>
  <c r="DV12"/>
  <c r="DZ37"/>
  <c r="DY37"/>
  <c r="DW37"/>
  <c r="DV37"/>
  <c r="DT37"/>
  <c r="CD42"/>
  <c r="CC42"/>
  <c r="CD43"/>
  <c r="CC43"/>
  <c r="CD50"/>
  <c r="CC50"/>
  <c r="CD41"/>
  <c r="CC41"/>
  <c r="CG40"/>
  <c r="CF40"/>
  <c r="CD40"/>
  <c r="CC40"/>
  <c r="CD49"/>
  <c r="CC49"/>
  <c r="CG48"/>
  <c r="CF48"/>
  <c r="CD48"/>
  <c r="CC48"/>
  <c r="CD39"/>
  <c r="CC39"/>
  <c r="CD38"/>
  <c r="CC38"/>
  <c r="CG36"/>
  <c r="CF36"/>
  <c r="CD36"/>
  <c r="CC36"/>
  <c r="CG47"/>
  <c r="CF47"/>
  <c r="CD47"/>
  <c r="CC47"/>
  <c r="CD34"/>
  <c r="CC34"/>
  <c r="CD33"/>
  <c r="CC33"/>
  <c r="CD32"/>
  <c r="CC32"/>
  <c r="CG46"/>
  <c r="CF46"/>
  <c r="CD46"/>
  <c r="CC46"/>
  <c r="CG29"/>
  <c r="CF29"/>
  <c r="CD29"/>
  <c r="CC29"/>
  <c r="CG30"/>
  <c r="CF30"/>
  <c r="CD30"/>
  <c r="CC30"/>
  <c r="CG28"/>
  <c r="CF28"/>
  <c r="CD28"/>
  <c r="CC28"/>
  <c r="CG27"/>
  <c r="CF27"/>
  <c r="CD27"/>
  <c r="CC27"/>
  <c r="CD26"/>
  <c r="CC26"/>
  <c r="CG24"/>
  <c r="CF24"/>
  <c r="CD24"/>
  <c r="CC24"/>
  <c r="CG20"/>
  <c r="CF20"/>
  <c r="CD20"/>
  <c r="CC20"/>
  <c r="CG35"/>
  <c r="CF35"/>
  <c r="CD35"/>
  <c r="CC35"/>
  <c r="CA35"/>
  <c r="BZ35"/>
  <c r="CG31"/>
  <c r="CF31"/>
  <c r="CD31"/>
  <c r="CC31"/>
  <c r="CA31"/>
  <c r="BZ31"/>
  <c r="CG23"/>
  <c r="CF23"/>
  <c r="CD23"/>
  <c r="CC23"/>
  <c r="CA23"/>
  <c r="BZ23"/>
  <c r="CD16"/>
  <c r="CC16"/>
  <c r="CA16"/>
  <c r="BZ16"/>
  <c r="CD15"/>
  <c r="CC15"/>
  <c r="CA15"/>
  <c r="BZ15"/>
  <c r="CG14"/>
  <c r="CF14"/>
  <c r="CD14"/>
  <c r="CC14"/>
  <c r="CA14"/>
  <c r="BZ14"/>
  <c r="CD12"/>
  <c r="CC12"/>
  <c r="CA12"/>
  <c r="BZ12"/>
  <c r="CD45"/>
  <c r="CC45"/>
  <c r="CA45"/>
  <c r="BZ45"/>
  <c r="CG37"/>
  <c r="CF37"/>
  <c r="CD37"/>
  <c r="CC37"/>
  <c r="CA37"/>
  <c r="BZ37"/>
  <c r="CX14"/>
  <c r="DB14"/>
  <c r="CX15"/>
  <c r="DB15"/>
  <c r="CX16"/>
  <c r="DA16" s="1"/>
  <c r="DB16"/>
  <c r="CX23"/>
  <c r="DA23" s="1"/>
  <c r="DB23"/>
  <c r="CX31"/>
  <c r="DA31" s="1"/>
  <c r="CX35"/>
  <c r="DA35" s="1"/>
  <c r="DB35"/>
  <c r="CX20"/>
  <c r="DB20"/>
  <c r="CX18"/>
  <c r="DB18"/>
  <c r="CX24"/>
  <c r="DA24" s="1"/>
  <c r="DB24"/>
  <c r="CX26"/>
  <c r="DB26"/>
  <c r="CX27"/>
  <c r="DA27" s="1"/>
  <c r="DB27"/>
  <c r="CX28"/>
  <c r="DA30"/>
  <c r="DB30"/>
  <c r="CX29"/>
  <c r="DA29" s="1"/>
  <c r="DB29"/>
  <c r="CX46"/>
  <c r="DA46" s="1"/>
  <c r="DB46"/>
  <c r="CX32"/>
  <c r="DB32"/>
  <c r="CX33"/>
  <c r="DB33"/>
  <c r="DA34"/>
  <c r="DB34"/>
  <c r="CX47"/>
  <c r="CX36"/>
  <c r="DA36" s="1"/>
  <c r="DB36"/>
  <c r="CX38"/>
  <c r="DA38" s="1"/>
  <c r="DB38"/>
  <c r="CX39"/>
  <c r="DA39" s="1"/>
  <c r="DB39"/>
  <c r="CX48"/>
  <c r="DB48"/>
  <c r="CX49"/>
  <c r="CX40"/>
  <c r="DA40" s="1"/>
  <c r="DB40"/>
  <c r="CX41"/>
  <c r="CX50"/>
  <c r="DA50" s="1"/>
  <c r="CX43"/>
  <c r="DA43" s="1"/>
  <c r="CX42"/>
  <c r="CX37"/>
  <c r="CW37"/>
  <c r="CW51" s="1"/>
  <c r="CT37"/>
  <c r="CT51" s="1"/>
  <c r="CQ37"/>
  <c r="CQ51" s="1"/>
  <c r="DM12"/>
  <c r="DN12"/>
  <c r="DQ12" s="1"/>
  <c r="DM16"/>
  <c r="DP16" s="1"/>
  <c r="DN16"/>
  <c r="DQ16" s="1"/>
  <c r="DM31"/>
  <c r="DP31" s="1"/>
  <c r="DN31"/>
  <c r="DQ31" s="1"/>
  <c r="DM35"/>
  <c r="DP35" s="1"/>
  <c r="DN35"/>
  <c r="DQ35" s="1"/>
  <c r="DM18"/>
  <c r="DP18" s="1"/>
  <c r="DN18"/>
  <c r="DQ18" s="1"/>
  <c r="DM26"/>
  <c r="DN26"/>
  <c r="DQ26" s="1"/>
  <c r="DM27"/>
  <c r="DP27" s="1"/>
  <c r="DN27"/>
  <c r="DQ27" s="1"/>
  <c r="DM30"/>
  <c r="DN30"/>
  <c r="DM29"/>
  <c r="DP29" s="1"/>
  <c r="DN29"/>
  <c r="DQ29" s="1"/>
  <c r="DM32"/>
  <c r="DP32" s="1"/>
  <c r="DN32"/>
  <c r="DQ32" s="1"/>
  <c r="DM33"/>
  <c r="DP33" s="1"/>
  <c r="DN33"/>
  <c r="DQ33" s="1"/>
  <c r="DM38"/>
  <c r="DP38" s="1"/>
  <c r="DN38"/>
  <c r="DQ38" s="1"/>
  <c r="DM39"/>
  <c r="DP39" s="1"/>
  <c r="DN39"/>
  <c r="DQ39" s="1"/>
  <c r="DM40"/>
  <c r="DP40" s="1"/>
  <c r="DN40"/>
  <c r="DQ40" s="1"/>
  <c r="DM41"/>
  <c r="DP41" s="1"/>
  <c r="DN41"/>
  <c r="DQ41" s="1"/>
  <c r="DM43"/>
  <c r="DP43" s="1"/>
  <c r="DN43"/>
  <c r="DQ43" s="1"/>
  <c r="DM42"/>
  <c r="DN42"/>
  <c r="DN37"/>
  <c r="DO37"/>
  <c r="DM37"/>
  <c r="BT12"/>
  <c r="BU12"/>
  <c r="BY12"/>
  <c r="BW16"/>
  <c r="BU16"/>
  <c r="BX16" s="1"/>
  <c r="BY16"/>
  <c r="BW31"/>
  <c r="BU31"/>
  <c r="BY31"/>
  <c r="BT35"/>
  <c r="BW35" s="1"/>
  <c r="BU35"/>
  <c r="BX35" s="1"/>
  <c r="BY35"/>
  <c r="BT18"/>
  <c r="BW18" s="1"/>
  <c r="BU18"/>
  <c r="BX18" s="1"/>
  <c r="BY18"/>
  <c r="BT26"/>
  <c r="BW26" s="1"/>
  <c r="BU26"/>
  <c r="BX26" s="1"/>
  <c r="BY26"/>
  <c r="BW27"/>
  <c r="BX27"/>
  <c r="BY27"/>
  <c r="BW30"/>
  <c r="BX30"/>
  <c r="BY30"/>
  <c r="BW29"/>
  <c r="BX29"/>
  <c r="BY29"/>
  <c r="BT32"/>
  <c r="BW32" s="1"/>
  <c r="BU32"/>
  <c r="BX32" s="1"/>
  <c r="BY32"/>
  <c r="BW34"/>
  <c r="BX34"/>
  <c r="BY34"/>
  <c r="BW38"/>
  <c r="BU38"/>
  <c r="BX38" s="1"/>
  <c r="BY38"/>
  <c r="BT39"/>
  <c r="BW39" s="1"/>
  <c r="BU39"/>
  <c r="BX39" s="1"/>
  <c r="BY39"/>
  <c r="BW49"/>
  <c r="BU49"/>
  <c r="BX49" s="1"/>
  <c r="BY49"/>
  <c r="BT40"/>
  <c r="BW40" s="1"/>
  <c r="BU40"/>
  <c r="BX40" s="1"/>
  <c r="BY40"/>
  <c r="BT41"/>
  <c r="BW41" s="1"/>
  <c r="BU41"/>
  <c r="BX41" s="1"/>
  <c r="BY41"/>
  <c r="BT43"/>
  <c r="BW43" s="1"/>
  <c r="BU43"/>
  <c r="BX43" s="1"/>
  <c r="BY43"/>
  <c r="BT42"/>
  <c r="BU42"/>
  <c r="BY42"/>
  <c r="BU37"/>
  <c r="BV37"/>
  <c r="BT37"/>
  <c r="CI45"/>
  <c r="BF45"/>
  <c r="BE12"/>
  <c r="BF12"/>
  <c r="BE14"/>
  <c r="CI14" s="1"/>
  <c r="BF14"/>
  <c r="BE15"/>
  <c r="CI15" s="1"/>
  <c r="BF15"/>
  <c r="CJ15" s="1"/>
  <c r="BE16"/>
  <c r="BF16"/>
  <c r="BE23"/>
  <c r="BF23"/>
  <c r="BI23" s="1"/>
  <c r="BE31"/>
  <c r="BF31"/>
  <c r="BE35"/>
  <c r="BF35"/>
  <c r="BE20"/>
  <c r="CI20" s="1"/>
  <c r="BF20"/>
  <c r="BE18"/>
  <c r="BF18"/>
  <c r="BE24"/>
  <c r="BF24"/>
  <c r="BE26"/>
  <c r="BF26"/>
  <c r="BE27"/>
  <c r="BF27"/>
  <c r="BE28"/>
  <c r="BF28"/>
  <c r="BE30"/>
  <c r="BF30"/>
  <c r="BE29"/>
  <c r="CI29" s="1"/>
  <c r="BF29"/>
  <c r="BE46"/>
  <c r="BH46" s="1"/>
  <c r="BF46"/>
  <c r="BE32"/>
  <c r="BF32"/>
  <c r="BE33"/>
  <c r="BF33"/>
  <c r="CJ33" s="1"/>
  <c r="BE34"/>
  <c r="BF34"/>
  <c r="BE47"/>
  <c r="BF47"/>
  <c r="CJ47" s="1"/>
  <c r="BE36"/>
  <c r="BF36"/>
  <c r="BE38"/>
  <c r="BH38" s="1"/>
  <c r="BF38"/>
  <c r="BI38" s="1"/>
  <c r="BE39"/>
  <c r="BF39"/>
  <c r="BE48"/>
  <c r="CI48" s="1"/>
  <c r="BF48"/>
  <c r="CJ48" s="1"/>
  <c r="BE49"/>
  <c r="CI49" s="1"/>
  <c r="BF49"/>
  <c r="BE40"/>
  <c r="BF40"/>
  <c r="BE41"/>
  <c r="BF41"/>
  <c r="BE50"/>
  <c r="BF50"/>
  <c r="BE43"/>
  <c r="BF43"/>
  <c r="BE42"/>
  <c r="BF42"/>
  <c r="BH37"/>
  <c r="R1"/>
  <c r="AG1" s="1"/>
  <c r="AV1" s="1"/>
  <c r="BZ51" l="1"/>
  <c r="DO51"/>
  <c r="DR51" s="1"/>
  <c r="BT51"/>
  <c r="BX12"/>
  <c r="BU51"/>
  <c r="CA51"/>
  <c r="CG51"/>
  <c r="CF51"/>
  <c r="DZ51"/>
  <c r="BV51"/>
  <c r="BY51" s="1"/>
  <c r="BE51"/>
  <c r="BH51" s="1"/>
  <c r="DY51"/>
  <c r="DT51"/>
  <c r="BF51"/>
  <c r="BI51" s="1"/>
  <c r="DA14"/>
  <c r="CX51"/>
  <c r="EM51"/>
  <c r="DW51"/>
  <c r="DN51"/>
  <c r="DQ51" s="1"/>
  <c r="DP26"/>
  <c r="DM51"/>
  <c r="DP51" s="1"/>
  <c r="DV51"/>
  <c r="CD51"/>
  <c r="CC51"/>
  <c r="CJ18"/>
  <c r="CJ49"/>
  <c r="ER49" s="1"/>
  <c r="EX49" s="1"/>
  <c r="DQ30"/>
  <c r="EC30"/>
  <c r="CI18"/>
  <c r="EQ18" s="1"/>
  <c r="EW18" s="1"/>
  <c r="DP30"/>
  <c r="EB30"/>
  <c r="CJ31"/>
  <c r="CJ39"/>
  <c r="BX51"/>
  <c r="DP37"/>
  <c r="DU37"/>
  <c r="DA37"/>
  <c r="DA51"/>
  <c r="EA37"/>
  <c r="EA51" s="1"/>
  <c r="BW37"/>
  <c r="BW51"/>
  <c r="CJ43"/>
  <c r="CJ12"/>
  <c r="CI41"/>
  <c r="EQ41" s="1"/>
  <c r="EW41" s="1"/>
  <c r="CJ32"/>
  <c r="CM32" s="1"/>
  <c r="BH50"/>
  <c r="CI50"/>
  <c r="BH47"/>
  <c r="CI47"/>
  <c r="BH27"/>
  <c r="CI27"/>
  <c r="BH35"/>
  <c r="CI35"/>
  <c r="BH23"/>
  <c r="CI23"/>
  <c r="BH12"/>
  <c r="CI12"/>
  <c r="BW42"/>
  <c r="DQ42"/>
  <c r="DA42"/>
  <c r="BI42"/>
  <c r="CJ42"/>
  <c r="BI40"/>
  <c r="CJ40"/>
  <c r="BI35"/>
  <c r="CJ35"/>
  <c r="ER35" s="1"/>
  <c r="EX35" s="1"/>
  <c r="BI36"/>
  <c r="CJ36"/>
  <c r="BI34"/>
  <c r="CJ34"/>
  <c r="BI29"/>
  <c r="CJ29"/>
  <c r="BI28"/>
  <c r="CJ28"/>
  <c r="BI26"/>
  <c r="CJ26"/>
  <c r="BI24"/>
  <c r="CJ24"/>
  <c r="BI20"/>
  <c r="CJ20"/>
  <c r="BI16"/>
  <c r="CJ16"/>
  <c r="BI14"/>
  <c r="CJ14"/>
  <c r="BI45"/>
  <c r="CJ45"/>
  <c r="DP42"/>
  <c r="CJ41"/>
  <c r="BH42"/>
  <c r="CI42"/>
  <c r="BH40"/>
  <c r="CI40"/>
  <c r="BH33"/>
  <c r="CI33"/>
  <c r="EQ33" s="1"/>
  <c r="EW33" s="1"/>
  <c r="BH30"/>
  <c r="CI30"/>
  <c r="BI50"/>
  <c r="CJ50"/>
  <c r="BI30"/>
  <c r="CJ30"/>
  <c r="CM30" s="1"/>
  <c r="BI27"/>
  <c r="CJ27"/>
  <c r="BI18"/>
  <c r="BX42"/>
  <c r="DB42"/>
  <c r="BH43"/>
  <c r="CI43"/>
  <c r="BH39"/>
  <c r="CI39"/>
  <c r="BH36"/>
  <c r="CI36"/>
  <c r="BH34"/>
  <c r="CI34"/>
  <c r="BH28"/>
  <c r="CI28"/>
  <c r="BH26"/>
  <c r="CI26"/>
  <c r="BH24"/>
  <c r="CI24"/>
  <c r="BH31"/>
  <c r="CI31"/>
  <c r="BH16"/>
  <c r="CI16"/>
  <c r="CI32"/>
  <c r="EQ32" s="1"/>
  <c r="EW32" s="1"/>
  <c r="BX37"/>
  <c r="DR37"/>
  <c r="DB37"/>
  <c r="BY37"/>
  <c r="DP12"/>
  <c r="BW12"/>
  <c r="DA12"/>
  <c r="BI37"/>
  <c r="DQ37"/>
  <c r="BK1"/>
  <c r="BZ1" s="1"/>
  <c r="CL48"/>
  <c r="EQ20"/>
  <c r="EW20" s="1"/>
  <c r="CL15"/>
  <c r="DC41"/>
  <c r="DC24"/>
  <c r="CM15"/>
  <c r="DC50"/>
  <c r="DC28"/>
  <c r="ER33"/>
  <c r="EX33" s="1"/>
  <c r="EQ49"/>
  <c r="EW49" s="1"/>
  <c r="CM48"/>
  <c r="ER48"/>
  <c r="EX48" s="1"/>
  <c r="CI38"/>
  <c r="CL29"/>
  <c r="CJ46"/>
  <c r="EC43"/>
  <c r="DC49"/>
  <c r="EB15"/>
  <c r="EB28"/>
  <c r="EB20"/>
  <c r="EB47"/>
  <c r="EC28"/>
  <c r="EB41"/>
  <c r="EC47"/>
  <c r="EB32"/>
  <c r="EB18"/>
  <c r="EZ18" s="1"/>
  <c r="FF18" s="1"/>
  <c r="EC12"/>
  <c r="EC41"/>
  <c r="EB48"/>
  <c r="EB26"/>
  <c r="EC31"/>
  <c r="EB33"/>
  <c r="EZ33" s="1"/>
  <c r="FF33" s="1"/>
  <c r="DC18"/>
  <c r="EB49"/>
  <c r="EZ49" s="1"/>
  <c r="FF49" s="1"/>
  <c r="DC26"/>
  <c r="CZ37"/>
  <c r="CZ51" s="1"/>
  <c r="DC33"/>
  <c r="DC36"/>
  <c r="FH30"/>
  <c r="DC30"/>
  <c r="CI46"/>
  <c r="EC14"/>
  <c r="EC15"/>
  <c r="EC16"/>
  <c r="EC23"/>
  <c r="EC35"/>
  <c r="EC20"/>
  <c r="EC27"/>
  <c r="EC29"/>
  <c r="EC32"/>
  <c r="EC34"/>
  <c r="FA34" s="1"/>
  <c r="EC36"/>
  <c r="EC38"/>
  <c r="EC48"/>
  <c r="EC40"/>
  <c r="FA40" s="1"/>
  <c r="FG40" s="1"/>
  <c r="EC50"/>
  <c r="DB43"/>
  <c r="DA48"/>
  <c r="DA32"/>
  <c r="DA20"/>
  <c r="DB31"/>
  <c r="DB12"/>
  <c r="BI43"/>
  <c r="BH48"/>
  <c r="BH32"/>
  <c r="BH20"/>
  <c r="BI31"/>
  <c r="BH15"/>
  <c r="BI12"/>
  <c r="CJ37"/>
  <c r="CJ23"/>
  <c r="DX37"/>
  <c r="DX51" s="1"/>
  <c r="EB14"/>
  <c r="EB16"/>
  <c r="EB23"/>
  <c r="EB35"/>
  <c r="EB27"/>
  <c r="EB29"/>
  <c r="EB34"/>
  <c r="EZ34" s="1"/>
  <c r="EB36"/>
  <c r="EZ36" s="1"/>
  <c r="EB38"/>
  <c r="EB40"/>
  <c r="EB50"/>
  <c r="EC42"/>
  <c r="DA41"/>
  <c r="DA47"/>
  <c r="DA28"/>
  <c r="BH41"/>
  <c r="BI48"/>
  <c r="BI32"/>
  <c r="BI15"/>
  <c r="CI37"/>
  <c r="EB42"/>
  <c r="DB41"/>
  <c r="DB47"/>
  <c r="DB28"/>
  <c r="BI41"/>
  <c r="BI47"/>
  <c r="BH29"/>
  <c r="BH14"/>
  <c r="CJ38"/>
  <c r="DA49"/>
  <c r="DA33"/>
  <c r="DA26"/>
  <c r="DA18"/>
  <c r="BH49"/>
  <c r="BH18"/>
  <c r="EC37"/>
  <c r="EC18"/>
  <c r="EC24"/>
  <c r="EC26"/>
  <c r="EC46"/>
  <c r="EC33"/>
  <c r="EC39"/>
  <c r="EC49"/>
  <c r="BI49"/>
  <c r="BI33"/>
  <c r="BH45"/>
  <c r="EB37"/>
  <c r="EB12"/>
  <c r="EB31"/>
  <c r="EB24"/>
  <c r="EB46"/>
  <c r="EB39"/>
  <c r="EB43"/>
  <c r="BI39"/>
  <c r="BI46"/>
  <c r="CO1"/>
  <c r="I14" i="10" l="1"/>
  <c r="I44" s="1"/>
  <c r="P14"/>
  <c r="P44" s="1"/>
  <c r="J14"/>
  <c r="J44" s="1"/>
  <c r="DU51" i="5"/>
  <c r="EC51"/>
  <c r="EZ26"/>
  <c r="EB51"/>
  <c r="CJ51"/>
  <c r="CL28"/>
  <c r="CI51"/>
  <c r="DB51"/>
  <c r="DC51"/>
  <c r="ER32"/>
  <c r="EX32" s="1"/>
  <c r="ED37"/>
  <c r="ED51" s="1"/>
  <c r="EQ15"/>
  <c r="EW15" s="1"/>
  <c r="DD1"/>
  <c r="DS1" s="1"/>
  <c r="EF40"/>
  <c r="CL32"/>
  <c r="CM33"/>
  <c r="EQ48"/>
  <c r="EW48" s="1"/>
  <c r="DC39"/>
  <c r="ER15"/>
  <c r="EX15" s="1"/>
  <c r="DC23"/>
  <c r="CM49"/>
  <c r="EG24"/>
  <c r="CL20"/>
  <c r="DC46"/>
  <c r="DC47"/>
  <c r="EE26"/>
  <c r="CL41"/>
  <c r="EE33"/>
  <c r="EG30"/>
  <c r="CL49"/>
  <c r="EE18"/>
  <c r="EE49"/>
  <c r="CL18"/>
  <c r="CL33"/>
  <c r="CL16"/>
  <c r="EQ16"/>
  <c r="EW16" s="1"/>
  <c r="EE37"/>
  <c r="EZ37"/>
  <c r="EE24"/>
  <c r="EZ24"/>
  <c r="FF24" s="1"/>
  <c r="EF18"/>
  <c r="FA18"/>
  <c r="FG18" s="1"/>
  <c r="CM18"/>
  <c r="ER18"/>
  <c r="EX18" s="1"/>
  <c r="CM36"/>
  <c r="ER36"/>
  <c r="EX36" s="1"/>
  <c r="EE40"/>
  <c r="EZ40"/>
  <c r="FF40" s="1"/>
  <c r="EE29"/>
  <c r="EZ29"/>
  <c r="FF29" s="1"/>
  <c r="CM26"/>
  <c r="ER26"/>
  <c r="EX26" s="1"/>
  <c r="EF36"/>
  <c r="FA36"/>
  <c r="FG36" s="1"/>
  <c r="CM28"/>
  <c r="ER28"/>
  <c r="EG36"/>
  <c r="FH36"/>
  <c r="EF31"/>
  <c r="FA31"/>
  <c r="FG31" s="1"/>
  <c r="EE41"/>
  <c r="EZ41"/>
  <c r="FF41" s="1"/>
  <c r="CL45"/>
  <c r="EQ45"/>
  <c r="EW45" s="1"/>
  <c r="CM43"/>
  <c r="ER43"/>
  <c r="EX43" s="1"/>
  <c r="EE12"/>
  <c r="EZ12"/>
  <c r="FF12" s="1"/>
  <c r="EF24"/>
  <c r="FA24"/>
  <c r="FG24" s="1"/>
  <c r="CL30"/>
  <c r="EQ30"/>
  <c r="EW30" s="1"/>
  <c r="CM38"/>
  <c r="ER38"/>
  <c r="EX38" s="1"/>
  <c r="CL24"/>
  <c r="EQ24"/>
  <c r="EW24" s="1"/>
  <c r="EE14"/>
  <c r="EZ14"/>
  <c r="FF14" s="1"/>
  <c r="EQ28"/>
  <c r="CM37"/>
  <c r="ER37"/>
  <c r="EF38"/>
  <c r="FA38"/>
  <c r="FG38" s="1"/>
  <c r="EF14"/>
  <c r="FA14"/>
  <c r="FG14" s="1"/>
  <c r="CL12"/>
  <c r="EQ12"/>
  <c r="EW12" s="1"/>
  <c r="EF47"/>
  <c r="FA47"/>
  <c r="FG47" s="1"/>
  <c r="EE28"/>
  <c r="EZ28"/>
  <c r="CM31"/>
  <c r="ER31"/>
  <c r="EX31" s="1"/>
  <c r="EF26"/>
  <c r="FA26"/>
  <c r="FG26" s="1"/>
  <c r="CL34"/>
  <c r="EQ34"/>
  <c r="EW34" s="1"/>
  <c r="CL26"/>
  <c r="EQ26"/>
  <c r="EW26" s="1"/>
  <c r="EE50"/>
  <c r="EZ50"/>
  <c r="EE34"/>
  <c r="FF34"/>
  <c r="EF48"/>
  <c r="FA48"/>
  <c r="FG48" s="1"/>
  <c r="EF15"/>
  <c r="FA15"/>
  <c r="FG15" s="1"/>
  <c r="CL46"/>
  <c r="EQ46"/>
  <c r="EE32"/>
  <c r="EZ32"/>
  <c r="FF32" s="1"/>
  <c r="EF43"/>
  <c r="FA43"/>
  <c r="FG43" s="1"/>
  <c r="CM41"/>
  <c r="ER41"/>
  <c r="EX41" s="1"/>
  <c r="EE43"/>
  <c r="EZ43"/>
  <c r="FF43" s="1"/>
  <c r="EE46"/>
  <c r="EZ46"/>
  <c r="EF46"/>
  <c r="FA46"/>
  <c r="CM14"/>
  <c r="ER14"/>
  <c r="EX14" s="1"/>
  <c r="CL40"/>
  <c r="EQ40"/>
  <c r="EW40" s="1"/>
  <c r="CM23"/>
  <c r="ER23"/>
  <c r="EX23" s="1"/>
  <c r="EF27"/>
  <c r="FA27"/>
  <c r="FG27" s="1"/>
  <c r="EF16"/>
  <c r="FA16"/>
  <c r="FG16" s="1"/>
  <c r="EG47"/>
  <c r="FH47"/>
  <c r="EE20"/>
  <c r="EZ20"/>
  <c r="FF20" s="1"/>
  <c r="CM39"/>
  <c r="ER39"/>
  <c r="EX39" s="1"/>
  <c r="CL27"/>
  <c r="EQ27"/>
  <c r="EW27" s="1"/>
  <c r="CL36"/>
  <c r="EQ36"/>
  <c r="EW36" s="1"/>
  <c r="EF42"/>
  <c r="FA42"/>
  <c r="EE16"/>
  <c r="EZ16"/>
  <c r="FF16" s="1"/>
  <c r="CL43"/>
  <c r="EQ43"/>
  <c r="EW43" s="1"/>
  <c r="EE31"/>
  <c r="EZ31"/>
  <c r="FF31" s="1"/>
  <c r="CL31"/>
  <c r="EQ31"/>
  <c r="EW31" s="1"/>
  <c r="EF33"/>
  <c r="FA33"/>
  <c r="FG33" s="1"/>
  <c r="EF37"/>
  <c r="FA37"/>
  <c r="CM16"/>
  <c r="ER16"/>
  <c r="EX16" s="1"/>
  <c r="CL50"/>
  <c r="EQ50"/>
  <c r="EE36"/>
  <c r="FF36"/>
  <c r="CM40"/>
  <c r="ER40"/>
  <c r="EX40" s="1"/>
  <c r="FA50"/>
  <c r="EF30"/>
  <c r="FA30"/>
  <c r="FG30" s="1"/>
  <c r="EF23"/>
  <c r="FA23"/>
  <c r="FG23" s="1"/>
  <c r="CL47"/>
  <c r="EQ47"/>
  <c r="EW47" s="1"/>
  <c r="EF12"/>
  <c r="FA12"/>
  <c r="FG12" s="1"/>
  <c r="EE47"/>
  <c r="EZ47"/>
  <c r="FF47" s="1"/>
  <c r="CM47"/>
  <c r="ER47"/>
  <c r="EX47" s="1"/>
  <c r="CL38"/>
  <c r="EQ38"/>
  <c r="EW38" s="1"/>
  <c r="CM35"/>
  <c r="EF39"/>
  <c r="FA39"/>
  <c r="FG39" s="1"/>
  <c r="CM45"/>
  <c r="ER45"/>
  <c r="EX45" s="1"/>
  <c r="ER30"/>
  <c r="EX30" s="1"/>
  <c r="EE42"/>
  <c r="EZ42"/>
  <c r="EE38"/>
  <c r="EZ38"/>
  <c r="FF38" s="1"/>
  <c r="EE27"/>
  <c r="EZ27"/>
  <c r="FF27" s="1"/>
  <c r="EE23"/>
  <c r="EZ23"/>
  <c r="FF23" s="1"/>
  <c r="CM50"/>
  <c r="ER50"/>
  <c r="CL35"/>
  <c r="EQ35"/>
  <c r="EW35" s="1"/>
  <c r="EF29"/>
  <c r="FA29"/>
  <c r="FG29" s="1"/>
  <c r="EF35"/>
  <c r="FA35"/>
  <c r="FG35" s="1"/>
  <c r="EG39"/>
  <c r="FH39"/>
  <c r="EG28"/>
  <c r="EF41"/>
  <c r="FA41"/>
  <c r="FG41" s="1"/>
  <c r="EF28"/>
  <c r="FA28"/>
  <c r="CM46"/>
  <c r="ER46"/>
  <c r="EQ29"/>
  <c r="EW29" s="1"/>
  <c r="CM27"/>
  <c r="ER27"/>
  <c r="EX27" s="1"/>
  <c r="CM29"/>
  <c r="ER29"/>
  <c r="EX29" s="1"/>
  <c r="CL37"/>
  <c r="EQ37"/>
  <c r="EE35"/>
  <c r="EZ35"/>
  <c r="FF35" s="1"/>
  <c r="CL42"/>
  <c r="EQ42"/>
  <c r="EF32"/>
  <c r="FA32"/>
  <c r="FG32" s="1"/>
  <c r="EF20"/>
  <c r="FA20"/>
  <c r="FG20" s="1"/>
  <c r="CL39"/>
  <c r="EQ39"/>
  <c r="EW39" s="1"/>
  <c r="CM20"/>
  <c r="ER20"/>
  <c r="EX20" s="1"/>
  <c r="EG23"/>
  <c r="FH23"/>
  <c r="EE48"/>
  <c r="EZ48"/>
  <c r="FF48" s="1"/>
  <c r="EZ15"/>
  <c r="EE39"/>
  <c r="EZ39"/>
  <c r="FF39" s="1"/>
  <c r="FA49"/>
  <c r="CM34"/>
  <c r="ER34"/>
  <c r="EX34" s="1"/>
  <c r="CL23"/>
  <c r="EQ23"/>
  <c r="EW23" s="1"/>
  <c r="EE30"/>
  <c r="EZ30"/>
  <c r="FF30" s="1"/>
  <c r="CM24"/>
  <c r="ER24"/>
  <c r="EX24" s="1"/>
  <c r="EF34"/>
  <c r="FG34"/>
  <c r="CM42"/>
  <c r="ER42"/>
  <c r="EG41"/>
  <c r="FH41"/>
  <c r="EG46"/>
  <c r="CL14"/>
  <c r="EQ14"/>
  <c r="EW14" s="1"/>
  <c r="CM12"/>
  <c r="ER12"/>
  <c r="EX12" s="1"/>
  <c r="DC37"/>
  <c r="DC32"/>
  <c r="DC42"/>
  <c r="DC38"/>
  <c r="DC20"/>
  <c r="DC40"/>
  <c r="DC29"/>
  <c r="DC15"/>
  <c r="DC34"/>
  <c r="DC27"/>
  <c r="DC35"/>
  <c r="DC31"/>
  <c r="DC14"/>
  <c r="DC12"/>
  <c r="DC16"/>
  <c r="DC48"/>
  <c r="DC43"/>
  <c r="CH37"/>
  <c r="CH51" s="1"/>
  <c r="AX37"/>
  <c r="AX51" s="1"/>
  <c r="AG14"/>
  <c r="AH14"/>
  <c r="AJ14"/>
  <c r="AK14"/>
  <c r="AM14"/>
  <c r="AN14"/>
  <c r="AG15"/>
  <c r="AH15"/>
  <c r="AJ15"/>
  <c r="AK15"/>
  <c r="AJ16"/>
  <c r="AK16"/>
  <c r="AG17"/>
  <c r="AH17"/>
  <c r="AJ17"/>
  <c r="AK17"/>
  <c r="AG23"/>
  <c r="AH23"/>
  <c r="AJ23"/>
  <c r="AK23"/>
  <c r="AM23"/>
  <c r="AN23"/>
  <c r="AG31"/>
  <c r="AH31"/>
  <c r="AJ31"/>
  <c r="AK31"/>
  <c r="AM31"/>
  <c r="AN31"/>
  <c r="AG35"/>
  <c r="AH35"/>
  <c r="AJ35"/>
  <c r="AK35"/>
  <c r="AM35"/>
  <c r="AN35"/>
  <c r="AG20"/>
  <c r="AH20"/>
  <c r="AJ20"/>
  <c r="AK20"/>
  <c r="AM20"/>
  <c r="AN20"/>
  <c r="AG19"/>
  <c r="AH19"/>
  <c r="AJ19"/>
  <c r="AK19"/>
  <c r="AG24"/>
  <c r="AH24"/>
  <c r="AJ24"/>
  <c r="AK24"/>
  <c r="AM24"/>
  <c r="AN24"/>
  <c r="AG25"/>
  <c r="AH25"/>
  <c r="AJ25"/>
  <c r="AK25"/>
  <c r="AG26"/>
  <c r="AH26"/>
  <c r="AJ26"/>
  <c r="AK26"/>
  <c r="AG27"/>
  <c r="AH27"/>
  <c r="AJ27"/>
  <c r="AK27"/>
  <c r="AM27"/>
  <c r="AN27"/>
  <c r="AG28"/>
  <c r="AH28"/>
  <c r="AJ28"/>
  <c r="AK28"/>
  <c r="AM28"/>
  <c r="AN28"/>
  <c r="AG30"/>
  <c r="AH30"/>
  <c r="AJ30"/>
  <c r="AK30"/>
  <c r="AM30"/>
  <c r="AN30"/>
  <c r="AG29"/>
  <c r="AH29"/>
  <c r="AJ29"/>
  <c r="AK29"/>
  <c r="AM29"/>
  <c r="AN29"/>
  <c r="AG46"/>
  <c r="AH46"/>
  <c r="AJ46"/>
  <c r="AK46"/>
  <c r="AM46"/>
  <c r="AN46"/>
  <c r="AG32"/>
  <c r="AH32"/>
  <c r="AJ32"/>
  <c r="AK32"/>
  <c r="AG33"/>
  <c r="AH33"/>
  <c r="AJ33"/>
  <c r="AK33"/>
  <c r="AM33"/>
  <c r="AN33"/>
  <c r="AG34"/>
  <c r="AH34"/>
  <c r="AJ34"/>
  <c r="AK34"/>
  <c r="AG47"/>
  <c r="AH47"/>
  <c r="AJ47"/>
  <c r="AK47"/>
  <c r="AM47"/>
  <c r="AN47"/>
  <c r="AG36"/>
  <c r="AH36"/>
  <c r="AJ36"/>
  <c r="AK36"/>
  <c r="AM36"/>
  <c r="AN36"/>
  <c r="AG44"/>
  <c r="AH44"/>
  <c r="AJ44"/>
  <c r="AK44"/>
  <c r="AM44"/>
  <c r="AN44"/>
  <c r="AG38"/>
  <c r="AH38"/>
  <c r="AJ38"/>
  <c r="AK38"/>
  <c r="AG39"/>
  <c r="AH39"/>
  <c r="AJ39"/>
  <c r="AK39"/>
  <c r="AG48"/>
  <c r="AH48"/>
  <c r="AJ48"/>
  <c r="AK48"/>
  <c r="AM48"/>
  <c r="AN48"/>
  <c r="AG49"/>
  <c r="AH49"/>
  <c r="AJ49"/>
  <c r="AK49"/>
  <c r="AG40"/>
  <c r="AH40"/>
  <c r="AJ40"/>
  <c r="AK40"/>
  <c r="AM40"/>
  <c r="AN40"/>
  <c r="AG41"/>
  <c r="AH41"/>
  <c r="AJ41"/>
  <c r="AK41"/>
  <c r="AG50"/>
  <c r="AH50"/>
  <c r="AJ50"/>
  <c r="AK50"/>
  <c r="AG43"/>
  <c r="AH43"/>
  <c r="AJ43"/>
  <c r="AK43"/>
  <c r="AG42"/>
  <c r="AH42"/>
  <c r="AJ42"/>
  <c r="AK42"/>
  <c r="AG45"/>
  <c r="AH45"/>
  <c r="AJ45"/>
  <c r="AK45"/>
  <c r="AM45"/>
  <c r="AN45"/>
  <c r="AG12"/>
  <c r="AH12"/>
  <c r="AJ12"/>
  <c r="AK12"/>
  <c r="AH37"/>
  <c r="AI37"/>
  <c r="AJ37"/>
  <c r="AK37"/>
  <c r="AL37"/>
  <c r="AL51" s="1"/>
  <c r="AM37"/>
  <c r="AN37"/>
  <c r="AO37"/>
  <c r="AO51" s="1"/>
  <c r="AG37"/>
  <c r="AB42"/>
  <c r="AA42"/>
  <c r="AB43"/>
  <c r="AE43" s="1"/>
  <c r="AA43"/>
  <c r="AD43" s="1"/>
  <c r="AB50"/>
  <c r="AE50" s="1"/>
  <c r="AA50"/>
  <c r="AD50" s="1"/>
  <c r="AB41"/>
  <c r="AE41" s="1"/>
  <c r="AA41"/>
  <c r="AD41" s="1"/>
  <c r="AB40"/>
  <c r="AE40" s="1"/>
  <c r="AA40"/>
  <c r="AD40" s="1"/>
  <c r="AB49"/>
  <c r="AE49" s="1"/>
  <c r="AA49"/>
  <c r="AD49" s="1"/>
  <c r="AB39"/>
  <c r="AE39" s="1"/>
  <c r="AA39"/>
  <c r="AD39" s="1"/>
  <c r="AB38"/>
  <c r="AE38" s="1"/>
  <c r="AA38"/>
  <c r="AD38" s="1"/>
  <c r="AB44"/>
  <c r="AA44"/>
  <c r="AD44" s="1"/>
  <c r="AB34"/>
  <c r="AE34" s="1"/>
  <c r="AA34"/>
  <c r="AD34" s="1"/>
  <c r="AB33"/>
  <c r="AE33" s="1"/>
  <c r="AA33"/>
  <c r="AD33" s="1"/>
  <c r="AB32"/>
  <c r="AE32" s="1"/>
  <c r="AA32"/>
  <c r="AD32" s="1"/>
  <c r="AB29"/>
  <c r="AE29" s="1"/>
  <c r="AA29"/>
  <c r="AD29" s="1"/>
  <c r="AB30"/>
  <c r="AE30" s="1"/>
  <c r="AA30"/>
  <c r="AD30" s="1"/>
  <c r="AB28"/>
  <c r="AE28" s="1"/>
  <c r="AA28"/>
  <c r="AD28" s="1"/>
  <c r="AB27"/>
  <c r="AE27" s="1"/>
  <c r="AA27"/>
  <c r="AD27" s="1"/>
  <c r="AB26"/>
  <c r="AE26" s="1"/>
  <c r="AA26"/>
  <c r="AD26" s="1"/>
  <c r="AB25"/>
  <c r="AE25" s="1"/>
  <c r="AA25"/>
  <c r="AD25" s="1"/>
  <c r="AB19"/>
  <c r="AE19" s="1"/>
  <c r="AA19"/>
  <c r="AD19" s="1"/>
  <c r="AB18"/>
  <c r="AA18"/>
  <c r="AB35"/>
  <c r="AE35" s="1"/>
  <c r="AA35"/>
  <c r="AD35" s="1"/>
  <c r="AB31"/>
  <c r="AE31" s="1"/>
  <c r="AA31"/>
  <c r="AD31" s="1"/>
  <c r="AD17"/>
  <c r="AB16"/>
  <c r="AA16"/>
  <c r="AE12"/>
  <c r="AD12"/>
  <c r="AE45"/>
  <c r="AC37"/>
  <c r="AB37"/>
  <c r="AA37"/>
  <c r="P45"/>
  <c r="Q45"/>
  <c r="P12"/>
  <c r="P15"/>
  <c r="O31"/>
  <c r="Q31"/>
  <c r="AQ24"/>
  <c r="EI24" s="1"/>
  <c r="EO24" s="1"/>
  <c r="Q24"/>
  <c r="O25"/>
  <c r="P26"/>
  <c r="O30"/>
  <c r="Q46"/>
  <c r="O32"/>
  <c r="P33"/>
  <c r="O34"/>
  <c r="O47"/>
  <c r="O36"/>
  <c r="Q39"/>
  <c r="O48"/>
  <c r="P49"/>
  <c r="O41"/>
  <c r="O50"/>
  <c r="O42"/>
  <c r="M37"/>
  <c r="N37"/>
  <c r="O37"/>
  <c r="CO4" i="1"/>
  <c r="AK51" i="5" l="1"/>
  <c r="M14" i="10"/>
  <c r="AH51" i="5"/>
  <c r="AG51"/>
  <c r="Q14" i="10"/>
  <c r="Q44" s="1"/>
  <c r="AC51" i="5"/>
  <c r="AF51" s="1"/>
  <c r="AN51"/>
  <c r="M51"/>
  <c r="P51" s="1"/>
  <c r="N51"/>
  <c r="AE16"/>
  <c r="AB51"/>
  <c r="AE51" s="1"/>
  <c r="AJ51"/>
  <c r="AD16"/>
  <c r="AA51"/>
  <c r="AD51" s="1"/>
  <c r="AI51"/>
  <c r="AM51"/>
  <c r="FA51"/>
  <c r="FF26"/>
  <c r="EZ51"/>
  <c r="EQ51"/>
  <c r="L14" i="10"/>
  <c r="L44" s="1"/>
  <c r="ER51" i="5"/>
  <c r="EX51" s="1"/>
  <c r="AD18"/>
  <c r="AP18"/>
  <c r="EH18" s="1"/>
  <c r="EN18" s="1"/>
  <c r="M44" i="10"/>
  <c r="AE18" i="5"/>
  <c r="AQ18"/>
  <c r="EI18" s="1"/>
  <c r="EO18" s="1"/>
  <c r="FB37"/>
  <c r="CL51"/>
  <c r="CM51"/>
  <c r="EF51"/>
  <c r="S14" i="10"/>
  <c r="S44" s="1"/>
  <c r="EG51" i="5"/>
  <c r="T14" i="10"/>
  <c r="T44" s="1"/>
  <c r="EE51" i="5"/>
  <c r="R14" i="10"/>
  <c r="R44" s="1"/>
  <c r="AD37" i="5"/>
  <c r="CB37"/>
  <c r="C14" i="10"/>
  <c r="C44" s="1"/>
  <c r="D14"/>
  <c r="D44" s="1"/>
  <c r="AD42" i="5"/>
  <c r="FG42"/>
  <c r="AP35"/>
  <c r="EH35" s="1"/>
  <c r="EN35" s="1"/>
  <c r="FF42"/>
  <c r="AE42"/>
  <c r="AQ28"/>
  <c r="EI28" s="1"/>
  <c r="EW42"/>
  <c r="EX42"/>
  <c r="AQ17"/>
  <c r="EI17" s="1"/>
  <c r="O45"/>
  <c r="AF37"/>
  <c r="EW37"/>
  <c r="FF37"/>
  <c r="AE37"/>
  <c r="FG37"/>
  <c r="EX37"/>
  <c r="EG37"/>
  <c r="AP27"/>
  <c r="EH27" s="1"/>
  <c r="EN27" s="1"/>
  <c r="FH24"/>
  <c r="AP42"/>
  <c r="EG50"/>
  <c r="AP40"/>
  <c r="AS40" s="1"/>
  <c r="EP48"/>
  <c r="AQ39"/>
  <c r="EI39" s="1"/>
  <c r="EO39" s="1"/>
  <c r="AP38"/>
  <c r="EH38" s="1"/>
  <c r="EN38" s="1"/>
  <c r="EP36"/>
  <c r="AQ47"/>
  <c r="EI47" s="1"/>
  <c r="EO47" s="1"/>
  <c r="AP29"/>
  <c r="AS29" s="1"/>
  <c r="EP50"/>
  <c r="EP20"/>
  <c r="EP41"/>
  <c r="AP49"/>
  <c r="AS49" s="1"/>
  <c r="AQ38"/>
  <c r="EI38" s="1"/>
  <c r="EO38" s="1"/>
  <c r="EP47"/>
  <c r="AP33"/>
  <c r="AS33" s="1"/>
  <c r="AQ29"/>
  <c r="EI29" s="1"/>
  <c r="EO29" s="1"/>
  <c r="AP26"/>
  <c r="AS26" s="1"/>
  <c r="AQ42"/>
  <c r="EG49"/>
  <c r="EP30"/>
  <c r="EP23"/>
  <c r="EP25"/>
  <c r="FH18"/>
  <c r="EG18"/>
  <c r="FH33"/>
  <c r="EG33"/>
  <c r="EG16"/>
  <c r="FH16"/>
  <c r="EG35"/>
  <c r="FH35"/>
  <c r="EG29"/>
  <c r="FH29"/>
  <c r="EG38"/>
  <c r="FH38"/>
  <c r="FH26"/>
  <c r="EG26"/>
  <c r="EG48"/>
  <c r="FH48"/>
  <c r="EG31"/>
  <c r="FH31"/>
  <c r="EG27"/>
  <c r="FH27"/>
  <c r="EG15"/>
  <c r="FH15"/>
  <c r="EG20"/>
  <c r="FH20"/>
  <c r="EG14"/>
  <c r="FH14"/>
  <c r="EG32"/>
  <c r="FH32"/>
  <c r="EG43"/>
  <c r="FH43"/>
  <c r="EG12"/>
  <c r="EG34"/>
  <c r="EG40"/>
  <c r="FH40"/>
  <c r="AT24"/>
  <c r="EG42"/>
  <c r="FH42"/>
  <c r="BG37"/>
  <c r="BG51" s="1"/>
  <c r="CE37"/>
  <c r="CE51" s="1"/>
  <c r="EP43"/>
  <c r="AQ48"/>
  <c r="EI48" s="1"/>
  <c r="EO48" s="1"/>
  <c r="AR37"/>
  <c r="AR51" s="1"/>
  <c r="AQ44"/>
  <c r="EI44" s="1"/>
  <c r="EP34"/>
  <c r="AP16"/>
  <c r="EH16" s="1"/>
  <c r="AP43"/>
  <c r="EH43" s="1"/>
  <c r="EN43" s="1"/>
  <c r="EP42"/>
  <c r="EP38"/>
  <c r="EP29"/>
  <c r="AQ35"/>
  <c r="EI35" s="1"/>
  <c r="AQ50"/>
  <c r="EI50" s="1"/>
  <c r="EO50" s="1"/>
  <c r="AP39"/>
  <c r="EH39" s="1"/>
  <c r="EN39" s="1"/>
  <c r="EP33"/>
  <c r="AP46"/>
  <c r="EH46" s="1"/>
  <c r="AQ30"/>
  <c r="EI30" s="1"/>
  <c r="EO30" s="1"/>
  <c r="EP26"/>
  <c r="EP49"/>
  <c r="AQ40"/>
  <c r="EI40" s="1"/>
  <c r="EO40" s="1"/>
  <c r="EP27"/>
  <c r="EP19"/>
  <c r="AP20"/>
  <c r="EH20" s="1"/>
  <c r="EN20" s="1"/>
  <c r="AP15"/>
  <c r="EH15" s="1"/>
  <c r="AQ25"/>
  <c r="EI25" s="1"/>
  <c r="EO25" s="1"/>
  <c r="AQ20"/>
  <c r="EI20" s="1"/>
  <c r="EO20" s="1"/>
  <c r="AP17"/>
  <c r="EH17" s="1"/>
  <c r="AP44"/>
  <c r="EH44" s="1"/>
  <c r="AQ34"/>
  <c r="EI34" s="1"/>
  <c r="EO34" s="1"/>
  <c r="AQ27"/>
  <c r="EI27" s="1"/>
  <c r="EO27" s="1"/>
  <c r="AQ19"/>
  <c r="EI19" s="1"/>
  <c r="EO19" s="1"/>
  <c r="AQ16"/>
  <c r="EI16" s="1"/>
  <c r="AP12"/>
  <c r="AP23"/>
  <c r="EH23" s="1"/>
  <c r="AQ37"/>
  <c r="AP24"/>
  <c r="EH24" s="1"/>
  <c r="EN24" s="1"/>
  <c r="EP18"/>
  <c r="AQ23"/>
  <c r="EI23" s="1"/>
  <c r="EP40"/>
  <c r="AQ43"/>
  <c r="EI43" s="1"/>
  <c r="EO43" s="1"/>
  <c r="AQ32"/>
  <c r="EI32" s="1"/>
  <c r="EO32" s="1"/>
  <c r="O15"/>
  <c r="P35"/>
  <c r="AQ14"/>
  <c r="EI14" s="1"/>
  <c r="Q49"/>
  <c r="AQ36"/>
  <c r="EI36" s="1"/>
  <c r="EO36" s="1"/>
  <c r="O40"/>
  <c r="Q47"/>
  <c r="P30"/>
  <c r="Q35"/>
  <c r="AP32"/>
  <c r="EH32" s="1"/>
  <c r="EN32" s="1"/>
  <c r="AP34"/>
  <c r="EH34" s="1"/>
  <c r="EN34" s="1"/>
  <c r="AQ46"/>
  <c r="EI46" s="1"/>
  <c r="AP19"/>
  <c r="EH19" s="1"/>
  <c r="Q41"/>
  <c r="P36"/>
  <c r="Q30"/>
  <c r="P50"/>
  <c r="Q36"/>
  <c r="P29"/>
  <c r="O24"/>
  <c r="Q16"/>
  <c r="AQ12"/>
  <c r="AQ31"/>
  <c r="EI31" s="1"/>
  <c r="Q50"/>
  <c r="P38"/>
  <c r="O46"/>
  <c r="P24"/>
  <c r="O23"/>
  <c r="AP48"/>
  <c r="EH48" s="1"/>
  <c r="EN48" s="1"/>
  <c r="AP30"/>
  <c r="EH30" s="1"/>
  <c r="EN30" s="1"/>
  <c r="AP28"/>
  <c r="EH28" s="1"/>
  <c r="P42"/>
  <c r="O39"/>
  <c r="P46"/>
  <c r="O26"/>
  <c r="O18"/>
  <c r="Q23"/>
  <c r="Q28"/>
  <c r="AQ41"/>
  <c r="EI41" s="1"/>
  <c r="EO41" s="1"/>
  <c r="AP14"/>
  <c r="EH14" s="1"/>
  <c r="P37"/>
  <c r="P39"/>
  <c r="O33"/>
  <c r="Q26"/>
  <c r="P18"/>
  <c r="P31"/>
  <c r="P14"/>
  <c r="AP36"/>
  <c r="EH36" s="1"/>
  <c r="EN36" s="1"/>
  <c r="Q37"/>
  <c r="O49"/>
  <c r="Q33"/>
  <c r="O27"/>
  <c r="Q14"/>
  <c r="P40"/>
  <c r="O44"/>
  <c r="P34"/>
  <c r="P27"/>
  <c r="Q12"/>
  <c r="P43"/>
  <c r="Q40"/>
  <c r="P44"/>
  <c r="Q34"/>
  <c r="Q27"/>
  <c r="Q18"/>
  <c r="P23"/>
  <c r="Q15"/>
  <c r="O14"/>
  <c r="AP37"/>
  <c r="Q43"/>
  <c r="Q44"/>
  <c r="P32"/>
  <c r="O28"/>
  <c r="AP45"/>
  <c r="EH45" s="1"/>
  <c r="EN45" s="1"/>
  <c r="AP41"/>
  <c r="EH41" s="1"/>
  <c r="EN41" s="1"/>
  <c r="AP47"/>
  <c r="EH47" s="1"/>
  <c r="EN47" s="1"/>
  <c r="AP31"/>
  <c r="EH31" s="1"/>
  <c r="P48"/>
  <c r="P25"/>
  <c r="P41"/>
  <c r="Q48"/>
  <c r="O38"/>
  <c r="P47"/>
  <c r="Q32"/>
  <c r="O29"/>
  <c r="P28"/>
  <c r="Q25"/>
  <c r="AQ45"/>
  <c r="EI45" s="1"/>
  <c r="EO45" s="1"/>
  <c r="AQ49"/>
  <c r="EI49" s="1"/>
  <c r="EO49" s="1"/>
  <c r="AQ33"/>
  <c r="EI33" s="1"/>
  <c r="EO33" s="1"/>
  <c r="AQ26"/>
  <c r="EI26" s="1"/>
  <c r="EO26" s="1"/>
  <c r="EP39"/>
  <c r="EP24"/>
  <c r="Q42"/>
  <c r="Q38"/>
  <c r="Q29"/>
  <c r="O16"/>
  <c r="P16"/>
  <c r="O12"/>
  <c r="AP50"/>
  <c r="EH50" s="1"/>
  <c r="EN50" s="1"/>
  <c r="AP25"/>
  <c r="EH25" s="1"/>
  <c r="EN25" s="1"/>
  <c r="AQ15"/>
  <c r="EI15" s="1"/>
  <c r="Q51" l="1"/>
  <c r="E14" i="10"/>
  <c r="E44" s="1"/>
  <c r="EI12" i="5"/>
  <c r="AQ51"/>
  <c r="EH12"/>
  <c r="AP51"/>
  <c r="FB51"/>
  <c r="FH51" s="1"/>
  <c r="CB51"/>
  <c r="FF51"/>
  <c r="EW51"/>
  <c r="FH37"/>
  <c r="AS35"/>
  <c r="BJ51"/>
  <c r="FG51"/>
  <c r="AU51"/>
  <c r="H14" i="10"/>
  <c r="H44" s="1"/>
  <c r="AT28" i="5"/>
  <c r="AT47"/>
  <c r="AS42"/>
  <c r="EI42"/>
  <c r="EJ37"/>
  <c r="EH37"/>
  <c r="EN37" s="1"/>
  <c r="EI37"/>
  <c r="AS27"/>
  <c r="EH40"/>
  <c r="EN40" s="1"/>
  <c r="EP32"/>
  <c r="AT42"/>
  <c r="EH49"/>
  <c r="EN49" s="1"/>
  <c r="EH29"/>
  <c r="EN29" s="1"/>
  <c r="AT38"/>
  <c r="EH42"/>
  <c r="AS38"/>
  <c r="AT29"/>
  <c r="EH33"/>
  <c r="EN33" s="1"/>
  <c r="AT39"/>
  <c r="EH26"/>
  <c r="EN26" s="1"/>
  <c r="AT46"/>
  <c r="AT27"/>
  <c r="AS25"/>
  <c r="AS37"/>
  <c r="AT25"/>
  <c r="AS16"/>
  <c r="EN16"/>
  <c r="AT15"/>
  <c r="EO15"/>
  <c r="AS31"/>
  <c r="EN31"/>
  <c r="AT41"/>
  <c r="AS28"/>
  <c r="AT37"/>
  <c r="AT16"/>
  <c r="EO16"/>
  <c r="AT23"/>
  <c r="EO23"/>
  <c r="AS48"/>
  <c r="AT50"/>
  <c r="AT45"/>
  <c r="EP15"/>
  <c r="AS24"/>
  <c r="AS12"/>
  <c r="AT20"/>
  <c r="AS20"/>
  <c r="AS46"/>
  <c r="AU37"/>
  <c r="EP31"/>
  <c r="AT49"/>
  <c r="AS36"/>
  <c r="AS14"/>
  <c r="EN14"/>
  <c r="AS17"/>
  <c r="EN17"/>
  <c r="EP16"/>
  <c r="AT30"/>
  <c r="AS18"/>
  <c r="AT44"/>
  <c r="AT35"/>
  <c r="EO35"/>
  <c r="AT33"/>
  <c r="AS32"/>
  <c r="AT14"/>
  <c r="EO14"/>
  <c r="AT43"/>
  <c r="AT18"/>
  <c r="AS44"/>
  <c r="AS15"/>
  <c r="EN15"/>
  <c r="AT26"/>
  <c r="AS34"/>
  <c r="EP35"/>
  <c r="AT34"/>
  <c r="EP17"/>
  <c r="AT32"/>
  <c r="AT40"/>
  <c r="AS50"/>
  <c r="AT36"/>
  <c r="AS45"/>
  <c r="AS23"/>
  <c r="EN23"/>
  <c r="AS41"/>
  <c r="AT12"/>
  <c r="AS47"/>
  <c r="AS30"/>
  <c r="AT31"/>
  <c r="EO31"/>
  <c r="AS19"/>
  <c r="EP14"/>
  <c r="AT19"/>
  <c r="AS39"/>
  <c r="AS43"/>
  <c r="AT48"/>
  <c r="BJ46"/>
  <c r="BJ35"/>
  <c r="BJ42"/>
  <c r="BJ23"/>
  <c r="BJ50"/>
  <c r="BJ16"/>
  <c r="BJ40"/>
  <c r="BJ33"/>
  <c r="BJ24"/>
  <c r="BJ14"/>
  <c r="BJ38"/>
  <c r="BJ45"/>
  <c r="BJ36"/>
  <c r="BJ41"/>
  <c r="BJ34"/>
  <c r="BJ26"/>
  <c r="BJ20"/>
  <c r="BJ37"/>
  <c r="CK37"/>
  <c r="CK51" s="1"/>
  <c r="BJ29"/>
  <c r="BJ31"/>
  <c r="BJ43"/>
  <c r="BJ30"/>
  <c r="BJ47"/>
  <c r="BJ27"/>
  <c r="BJ18"/>
  <c r="BJ15"/>
  <c r="BJ48"/>
  <c r="BJ39"/>
  <c r="BJ12"/>
  <c r="BJ28"/>
  <c r="BJ49"/>
  <c r="BJ32"/>
  <c r="K14" i="10" l="1"/>
  <c r="K44" s="1"/>
  <c r="EO12" i="5"/>
  <c r="EI51"/>
  <c r="EO51" s="1"/>
  <c r="EN12"/>
  <c r="EH51"/>
  <c r="EN51" s="1"/>
  <c r="EJ51"/>
  <c r="EP51" s="1"/>
  <c r="EP37"/>
  <c r="CN51"/>
  <c r="N14" i="10"/>
  <c r="N44" s="1"/>
  <c r="AT51" i="5"/>
  <c r="G14" i="10"/>
  <c r="G44" s="1"/>
  <c r="AS51" i="5"/>
  <c r="F14" i="10"/>
  <c r="F44" s="1"/>
  <c r="EN42" i="5"/>
  <c r="EO42"/>
  <c r="EO37"/>
  <c r="CN29"/>
  <c r="CN14"/>
  <c r="CN49"/>
  <c r="CN39"/>
  <c r="CN18"/>
  <c r="CN28"/>
  <c r="CN34"/>
  <c r="CN16"/>
  <c r="CN32"/>
  <c r="CN15"/>
  <c r="CN30"/>
  <c r="CN37"/>
  <c r="ES37"/>
  <c r="CN45"/>
  <c r="CN24"/>
  <c r="CN12"/>
  <c r="CN47"/>
  <c r="CN40"/>
  <c r="CN26"/>
  <c r="CN31"/>
  <c r="CN33"/>
  <c r="CN36"/>
  <c r="CN23"/>
  <c r="CN27"/>
  <c r="CN20"/>
  <c r="CN35"/>
  <c r="CN38"/>
  <c r="CN50"/>
  <c r="CN43"/>
  <c r="CN41"/>
  <c r="CN42"/>
  <c r="CN48"/>
  <c r="CN46"/>
  <c r="CD21" i="1"/>
  <c r="DJ50"/>
  <c r="DJ49"/>
  <c r="DJ48"/>
  <c r="DJ42"/>
  <c r="DJ32"/>
  <c r="DJ9"/>
  <c r="DJ39"/>
  <c r="DJ34"/>
  <c r="AZ42"/>
  <c r="S42"/>
  <c r="O42"/>
  <c r="K42"/>
  <c r="AB42" s="1"/>
  <c r="AE32"/>
  <c r="AH32"/>
  <c r="AK32"/>
  <c r="AN32"/>
  <c r="AQ32"/>
  <c r="AT32"/>
  <c r="AW32"/>
  <c r="AZ32"/>
  <c r="BC32"/>
  <c r="BF32"/>
  <c r="BI32"/>
  <c r="BL32"/>
  <c r="BM32"/>
  <c r="BN32"/>
  <c r="BP32"/>
  <c r="BQ32"/>
  <c r="BS32"/>
  <c r="BT32"/>
  <c r="BX32"/>
  <c r="CA32"/>
  <c r="CD32"/>
  <c r="CG32"/>
  <c r="CJ32"/>
  <c r="CM32"/>
  <c r="CP32"/>
  <c r="CS32"/>
  <c r="CV32"/>
  <c r="CY32"/>
  <c r="DB32"/>
  <c r="DE32"/>
  <c r="DF32"/>
  <c r="DG32"/>
  <c r="DI32"/>
  <c r="DL32"/>
  <c r="DM32"/>
  <c r="DQ32"/>
  <c r="DT32"/>
  <c r="DW32"/>
  <c r="DZ32"/>
  <c r="EC32"/>
  <c r="EF32"/>
  <c r="AE42"/>
  <c r="AH42"/>
  <c r="AK42"/>
  <c r="AN42"/>
  <c r="AQ42"/>
  <c r="AT42"/>
  <c r="AW42"/>
  <c r="BC42"/>
  <c r="BF42"/>
  <c r="BI42"/>
  <c r="BL42"/>
  <c r="BU42" s="1"/>
  <c r="BM42"/>
  <c r="BN42"/>
  <c r="BP42"/>
  <c r="BQ42"/>
  <c r="BS42"/>
  <c r="BT42"/>
  <c r="BX42"/>
  <c r="CA42"/>
  <c r="CD42"/>
  <c r="CG42"/>
  <c r="CJ42"/>
  <c r="CM42"/>
  <c r="CP42"/>
  <c r="CS42"/>
  <c r="CV42"/>
  <c r="CY42"/>
  <c r="DB42"/>
  <c r="DE42"/>
  <c r="DF42"/>
  <c r="DG42"/>
  <c r="DI42"/>
  <c r="DL42"/>
  <c r="DM42"/>
  <c r="DQ42"/>
  <c r="DT42"/>
  <c r="DW42"/>
  <c r="DZ42"/>
  <c r="EC42"/>
  <c r="EF42"/>
  <c r="T48"/>
  <c r="AB48"/>
  <c r="AE48"/>
  <c r="AH48"/>
  <c r="AK48"/>
  <c r="AN48"/>
  <c r="AQ48"/>
  <c r="AT48"/>
  <c r="AW48"/>
  <c r="AZ48"/>
  <c r="BC48"/>
  <c r="BF48"/>
  <c r="BI48"/>
  <c r="BR48" s="1"/>
  <c r="BL48"/>
  <c r="BM48"/>
  <c r="BN48"/>
  <c r="BP48"/>
  <c r="BQ48"/>
  <c r="BS48"/>
  <c r="BT48"/>
  <c r="BX48"/>
  <c r="CA48"/>
  <c r="CD48"/>
  <c r="CG48"/>
  <c r="CJ48"/>
  <c r="CM48"/>
  <c r="CP48"/>
  <c r="CS48"/>
  <c r="CV48"/>
  <c r="CY48"/>
  <c r="DH48" s="1"/>
  <c r="DB48"/>
  <c r="DE48"/>
  <c r="DF48"/>
  <c r="DG48"/>
  <c r="DI48"/>
  <c r="DL48"/>
  <c r="DM48"/>
  <c r="DQ48"/>
  <c r="DT48"/>
  <c r="DW48"/>
  <c r="DZ48"/>
  <c r="EI48" s="1"/>
  <c r="EC48"/>
  <c r="EF48"/>
  <c r="T49"/>
  <c r="AB49"/>
  <c r="AE49"/>
  <c r="AH49"/>
  <c r="AK49"/>
  <c r="AN49"/>
  <c r="AQ49"/>
  <c r="AT49"/>
  <c r="AW49"/>
  <c r="AZ49"/>
  <c r="BC49"/>
  <c r="BF49"/>
  <c r="BI49"/>
  <c r="BL49"/>
  <c r="BM49"/>
  <c r="BN49"/>
  <c r="BP49"/>
  <c r="BQ49"/>
  <c r="BS49"/>
  <c r="BT49"/>
  <c r="BX49"/>
  <c r="CA49"/>
  <c r="CD49"/>
  <c r="CG49"/>
  <c r="CJ49"/>
  <c r="CM49"/>
  <c r="CP49"/>
  <c r="CS49"/>
  <c r="CV49"/>
  <c r="CY49"/>
  <c r="DB49"/>
  <c r="DE49"/>
  <c r="DF49"/>
  <c r="DG49"/>
  <c r="DI49"/>
  <c r="DL49"/>
  <c r="DM49"/>
  <c r="DQ49"/>
  <c r="DT49"/>
  <c r="DW49"/>
  <c r="DZ49"/>
  <c r="EC49"/>
  <c r="EF49"/>
  <c r="T50"/>
  <c r="AB50"/>
  <c r="AE50"/>
  <c r="EG50" s="1"/>
  <c r="AH50"/>
  <c r="AK50"/>
  <c r="AN50"/>
  <c r="AQ50"/>
  <c r="AT50"/>
  <c r="AW50"/>
  <c r="AZ50"/>
  <c r="BC50"/>
  <c r="BF50"/>
  <c r="BI50"/>
  <c r="BL50"/>
  <c r="BM50"/>
  <c r="BN50"/>
  <c r="BP50"/>
  <c r="BQ50"/>
  <c r="BS50"/>
  <c r="BT50"/>
  <c r="BX50"/>
  <c r="CA50"/>
  <c r="CD50"/>
  <c r="CG50"/>
  <c r="CJ50"/>
  <c r="CM50"/>
  <c r="CP50"/>
  <c r="CS50"/>
  <c r="CV50"/>
  <c r="CY50"/>
  <c r="DB50"/>
  <c r="DE50"/>
  <c r="DF50"/>
  <c r="DG50"/>
  <c r="DI50"/>
  <c r="DL50"/>
  <c r="DM50"/>
  <c r="DQ50"/>
  <c r="DT50"/>
  <c r="DW50"/>
  <c r="DZ50"/>
  <c r="EC50"/>
  <c r="EF50"/>
  <c r="S32"/>
  <c r="O32"/>
  <c r="K32"/>
  <c r="AB32" s="1"/>
  <c r="K9"/>
  <c r="AB9" s="1"/>
  <c r="K39"/>
  <c r="DE9"/>
  <c r="DE39"/>
  <c r="DB9"/>
  <c r="DB39"/>
  <c r="CY9"/>
  <c r="CY39"/>
  <c r="CV9"/>
  <c r="CV39"/>
  <c r="CV34"/>
  <c r="CS9"/>
  <c r="CS39"/>
  <c r="CS34"/>
  <c r="CP9"/>
  <c r="CP39"/>
  <c r="CP34"/>
  <c r="EF9"/>
  <c r="EC9"/>
  <c r="DZ9"/>
  <c r="DW9"/>
  <c r="DT9"/>
  <c r="DQ9"/>
  <c r="DM9"/>
  <c r="DL9"/>
  <c r="DI9"/>
  <c r="DG9"/>
  <c r="DF9"/>
  <c r="CM9"/>
  <c r="CJ9"/>
  <c r="CG9"/>
  <c r="CD9"/>
  <c r="CA9"/>
  <c r="BX9"/>
  <c r="BL9"/>
  <c r="BL39"/>
  <c r="BI9"/>
  <c r="BI39"/>
  <c r="BF9"/>
  <c r="BF39"/>
  <c r="BC9"/>
  <c r="BC39"/>
  <c r="AZ9"/>
  <c r="AZ39"/>
  <c r="AW9"/>
  <c r="AW39"/>
  <c r="AT9"/>
  <c r="AQ9"/>
  <c r="AN9"/>
  <c r="AK9"/>
  <c r="BT9"/>
  <c r="BS9"/>
  <c r="AH9"/>
  <c r="BQ9"/>
  <c r="BP9"/>
  <c r="AE9"/>
  <c r="BN9"/>
  <c r="BM9"/>
  <c r="S9"/>
  <c r="O9"/>
  <c r="S39"/>
  <c r="O39"/>
  <c r="EF39"/>
  <c r="EC39"/>
  <c r="DZ39"/>
  <c r="DW39"/>
  <c r="DT39"/>
  <c r="DQ39"/>
  <c r="DM39"/>
  <c r="DL39"/>
  <c r="DI39"/>
  <c r="DG39"/>
  <c r="DF39"/>
  <c r="CM39"/>
  <c r="CJ39"/>
  <c r="CG39"/>
  <c r="CD39"/>
  <c r="CA39"/>
  <c r="T32" l="1"/>
  <c r="EG48"/>
  <c r="DH32"/>
  <c r="ES51" i="5"/>
  <c r="EY51" s="1"/>
  <c r="DK49" i="1"/>
  <c r="EI39"/>
  <c r="BR49"/>
  <c r="EK48"/>
  <c r="EI50"/>
  <c r="T42"/>
  <c r="BR50"/>
  <c r="BU9"/>
  <c r="DN9"/>
  <c r="DH50"/>
  <c r="BU48"/>
  <c r="EK49"/>
  <c r="DK39"/>
  <c r="DN42"/>
  <c r="EY37" i="5"/>
  <c r="EK39" i="1"/>
  <c r="EG32"/>
  <c r="EJ50"/>
  <c r="EI49"/>
  <c r="EH49"/>
  <c r="DK32"/>
  <c r="DN32"/>
  <c r="DK9"/>
  <c r="DH49"/>
  <c r="DK48"/>
  <c r="EJ39"/>
  <c r="T9"/>
  <c r="BO9"/>
  <c r="DN39"/>
  <c r="EK50"/>
  <c r="EH50"/>
  <c r="BR32"/>
  <c r="EG9"/>
  <c r="EJ49"/>
  <c r="BO48"/>
  <c r="BU50"/>
  <c r="EJ48"/>
  <c r="EK9"/>
  <c r="DK50"/>
  <c r="DN50"/>
  <c r="EG49"/>
  <c r="BU49"/>
  <c r="EH32"/>
  <c r="EH9"/>
  <c r="BR9"/>
  <c r="DN49"/>
  <c r="EH48"/>
  <c r="DN48"/>
  <c r="T39"/>
  <c r="DH42"/>
  <c r="DK42"/>
  <c r="EI42"/>
  <c r="EK42"/>
  <c r="EJ42"/>
  <c r="BR42"/>
  <c r="BO42"/>
  <c r="EG42"/>
  <c r="EK32"/>
  <c r="EJ32"/>
  <c r="BU32"/>
  <c r="EI32"/>
  <c r="BO50"/>
  <c r="EH42"/>
  <c r="BO32"/>
  <c r="BO49"/>
  <c r="EJ9"/>
  <c r="EI9"/>
  <c r="EH39"/>
  <c r="DH9"/>
  <c r="BX39"/>
  <c r="DH39" s="1"/>
  <c r="BT39"/>
  <c r="BS39"/>
  <c r="BQ39"/>
  <c r="BP39"/>
  <c r="BN39"/>
  <c r="BM39"/>
  <c r="AT39"/>
  <c r="AQ39"/>
  <c r="AN39"/>
  <c r="AK39"/>
  <c r="BU39" s="1"/>
  <c r="AH39"/>
  <c r="BR39" s="1"/>
  <c r="AE39"/>
  <c r="BO39" s="1"/>
  <c r="AB39"/>
  <c r="EF34"/>
  <c r="EC34"/>
  <c r="DZ34"/>
  <c r="DW34"/>
  <c r="DT34"/>
  <c r="DQ34"/>
  <c r="DM34"/>
  <c r="DL34"/>
  <c r="DI34"/>
  <c r="DG34"/>
  <c r="DF34"/>
  <c r="DE34"/>
  <c r="DB34"/>
  <c r="CY34"/>
  <c r="CM34"/>
  <c r="CJ34"/>
  <c r="CG34"/>
  <c r="CD34"/>
  <c r="CA34"/>
  <c r="BX34"/>
  <c r="BC34"/>
  <c r="BK34"/>
  <c r="BT34" s="1"/>
  <c r="BJ34"/>
  <c r="BS34" s="1"/>
  <c r="AZ34"/>
  <c r="BH34"/>
  <c r="BQ34" s="1"/>
  <c r="BG34"/>
  <c r="BP34" s="1"/>
  <c r="AW34"/>
  <c r="BE34"/>
  <c r="BN34" s="1"/>
  <c r="BD34"/>
  <c r="BM34" s="1"/>
  <c r="AT34"/>
  <c r="AQ34"/>
  <c r="AN34"/>
  <c r="AK34"/>
  <c r="AH34"/>
  <c r="AE34"/>
  <c r="S34"/>
  <c r="T34" s="1"/>
  <c r="O34"/>
  <c r="K34"/>
  <c r="AB34" s="1"/>
  <c r="AZ26"/>
  <c r="DO25"/>
  <c r="DP25"/>
  <c r="DX25"/>
  <c r="DY25"/>
  <c r="CJ12"/>
  <c r="DO14"/>
  <c r="EF13"/>
  <c r="EC13"/>
  <c r="DZ13"/>
  <c r="DW13"/>
  <c r="DT13"/>
  <c r="DQ13"/>
  <c r="CV13"/>
  <c r="DD13"/>
  <c r="DM13" s="1"/>
  <c r="DC13"/>
  <c r="DL13" s="1"/>
  <c r="CS13"/>
  <c r="DA13"/>
  <c r="DJ13" s="1"/>
  <c r="CZ13"/>
  <c r="DI13" s="1"/>
  <c r="CP13"/>
  <c r="CX13"/>
  <c r="DG13" s="1"/>
  <c r="CW13"/>
  <c r="DF13" s="1"/>
  <c r="CM13"/>
  <c r="CJ13"/>
  <c r="CG13"/>
  <c r="CD13"/>
  <c r="CA13"/>
  <c r="BX13"/>
  <c r="BC13"/>
  <c r="BK13"/>
  <c r="BT13" s="1"/>
  <c r="BJ13"/>
  <c r="BS13" s="1"/>
  <c r="AZ13"/>
  <c r="BH13"/>
  <c r="BQ13" s="1"/>
  <c r="BG13"/>
  <c r="BP13" s="1"/>
  <c r="AW13"/>
  <c r="BE13"/>
  <c r="BN13" s="1"/>
  <c r="BD13"/>
  <c r="BM13" s="1"/>
  <c r="AT13"/>
  <c r="AQ13"/>
  <c r="AN13"/>
  <c r="AK13"/>
  <c r="AH13"/>
  <c r="AE13"/>
  <c r="S13"/>
  <c r="O13"/>
  <c r="K13"/>
  <c r="AB13" s="1"/>
  <c r="CZ28"/>
  <c r="DA28"/>
  <c r="CW28"/>
  <c r="CX28"/>
  <c r="K10"/>
  <c r="DN34" l="1"/>
  <c r="CY28"/>
  <c r="T13"/>
  <c r="DK34"/>
  <c r="EG34"/>
  <c r="EG13"/>
  <c r="DH34"/>
  <c r="DB28"/>
  <c r="EG39"/>
  <c r="BL34"/>
  <c r="BU34" s="1"/>
  <c r="BI34"/>
  <c r="BR34" s="1"/>
  <c r="BF34"/>
  <c r="BO34" s="1"/>
  <c r="DE13"/>
  <c r="DN13" s="1"/>
  <c r="DB13"/>
  <c r="DK13" s="1"/>
  <c r="CY13"/>
  <c r="BL13"/>
  <c r="BU13" s="1"/>
  <c r="BI13"/>
  <c r="BR13" s="1"/>
  <c r="BF13"/>
  <c r="BO13" s="1"/>
  <c r="EJ34" l="1"/>
  <c r="EI13"/>
  <c r="EI34"/>
  <c r="EK13"/>
  <c r="EK34"/>
  <c r="EJ13"/>
  <c r="EH34"/>
  <c r="EH13"/>
  <c r="DH13"/>
  <c r="EF6" l="1"/>
  <c r="EC6"/>
  <c r="DZ6"/>
  <c r="DW6"/>
  <c r="DT6"/>
  <c r="DQ6"/>
  <c r="CV6"/>
  <c r="DD6"/>
  <c r="DM6" s="1"/>
  <c r="DC6"/>
  <c r="DL6" s="1"/>
  <c r="CS6"/>
  <c r="DA6"/>
  <c r="DJ6" s="1"/>
  <c r="CZ6"/>
  <c r="DI6" s="1"/>
  <c r="CP6"/>
  <c r="CX6"/>
  <c r="DG6" s="1"/>
  <c r="CW6"/>
  <c r="DF6" s="1"/>
  <c r="CM6"/>
  <c r="CJ6"/>
  <c r="CG6"/>
  <c r="CD6"/>
  <c r="CA6"/>
  <c r="BX6"/>
  <c r="BC6"/>
  <c r="BK6"/>
  <c r="BT6" s="1"/>
  <c r="BJ6"/>
  <c r="BS6" s="1"/>
  <c r="AZ6"/>
  <c r="BH6"/>
  <c r="BQ6" s="1"/>
  <c r="BG6"/>
  <c r="BP6" s="1"/>
  <c r="AW6"/>
  <c r="BE6"/>
  <c r="BN6" s="1"/>
  <c r="BD6"/>
  <c r="BM6" s="1"/>
  <c r="AT6"/>
  <c r="AQ6"/>
  <c r="AN6"/>
  <c r="AK6"/>
  <c r="AH6"/>
  <c r="AE6"/>
  <c r="S6"/>
  <c r="O6"/>
  <c r="K6"/>
  <c r="AB6" s="1"/>
  <c r="EF3"/>
  <c r="EC3"/>
  <c r="DZ3"/>
  <c r="DW3"/>
  <c r="DT3"/>
  <c r="DQ3"/>
  <c r="DG3"/>
  <c r="CW3"/>
  <c r="DF3" s="1"/>
  <c r="CX3"/>
  <c r="CZ3"/>
  <c r="DA3"/>
  <c r="DJ3" s="1"/>
  <c r="DC3"/>
  <c r="DD3"/>
  <c r="DM3" s="1"/>
  <c r="CP3"/>
  <c r="CS3"/>
  <c r="CV3"/>
  <c r="CM3"/>
  <c r="CJ3"/>
  <c r="CG3"/>
  <c r="CD3"/>
  <c r="CA3"/>
  <c r="BX3"/>
  <c r="BK3"/>
  <c r="BT3" s="1"/>
  <c r="BJ3"/>
  <c r="BH3"/>
  <c r="BQ3" s="1"/>
  <c r="BG3"/>
  <c r="BI3" s="1"/>
  <c r="BE3"/>
  <c r="BN3" s="1"/>
  <c r="BD3"/>
  <c r="BM3" s="1"/>
  <c r="BC3"/>
  <c r="AZ3"/>
  <c r="AW3"/>
  <c r="AT3"/>
  <c r="AQ3"/>
  <c r="AN3"/>
  <c r="AK3"/>
  <c r="AH3"/>
  <c r="AE3"/>
  <c r="S3"/>
  <c r="O3"/>
  <c r="K3"/>
  <c r="AB3" s="1"/>
  <c r="EF17"/>
  <c r="EC17"/>
  <c r="DZ17"/>
  <c r="DW17"/>
  <c r="DT17"/>
  <c r="DQ17"/>
  <c r="CZ17"/>
  <c r="DI17" s="1"/>
  <c r="DA17"/>
  <c r="DC17"/>
  <c r="DD17"/>
  <c r="DM17" s="1"/>
  <c r="CS17"/>
  <c r="CV17"/>
  <c r="CP17"/>
  <c r="CX17"/>
  <c r="DG17" s="1"/>
  <c r="CW17"/>
  <c r="DF17" s="1"/>
  <c r="CM17"/>
  <c r="CJ17"/>
  <c r="CG17"/>
  <c r="CD17"/>
  <c r="CA17"/>
  <c r="BX17"/>
  <c r="BC17"/>
  <c r="BK17"/>
  <c r="BT17" s="1"/>
  <c r="BJ17"/>
  <c r="BS17" s="1"/>
  <c r="AZ17"/>
  <c r="BH17"/>
  <c r="BQ17" s="1"/>
  <c r="BG17"/>
  <c r="BP17"/>
  <c r="AW17"/>
  <c r="BE17"/>
  <c r="BN17" s="1"/>
  <c r="BD17"/>
  <c r="BM17" s="1"/>
  <c r="AT28"/>
  <c r="AT46"/>
  <c r="AT27"/>
  <c r="AT11"/>
  <c r="AT17"/>
  <c r="AQ17"/>
  <c r="AN17"/>
  <c r="AK17"/>
  <c r="AH17"/>
  <c r="AE17"/>
  <c r="S17"/>
  <c r="O17"/>
  <c r="K17"/>
  <c r="AB17" s="1"/>
  <c r="EF11"/>
  <c r="EC11"/>
  <c r="DZ11"/>
  <c r="DW11"/>
  <c r="DT11"/>
  <c r="DQ11"/>
  <c r="CV11"/>
  <c r="DD11"/>
  <c r="DM11" s="1"/>
  <c r="DC11"/>
  <c r="DL11" s="1"/>
  <c r="CS11"/>
  <c r="DA11"/>
  <c r="DJ11" s="1"/>
  <c r="CZ11"/>
  <c r="DI11" s="1"/>
  <c r="CP11"/>
  <c r="CX11"/>
  <c r="DG11" s="1"/>
  <c r="CW11"/>
  <c r="DF11" s="1"/>
  <c r="CM11"/>
  <c r="CJ11"/>
  <c r="CG11"/>
  <c r="CD11"/>
  <c r="CA11"/>
  <c r="BX11"/>
  <c r="BC11"/>
  <c r="BK11"/>
  <c r="BT11" s="1"/>
  <c r="BJ11"/>
  <c r="BS11" s="1"/>
  <c r="AZ11"/>
  <c r="BH11"/>
  <c r="BQ11" s="1"/>
  <c r="BG11"/>
  <c r="BP11" s="1"/>
  <c r="AW11"/>
  <c r="BE11"/>
  <c r="BN11" s="1"/>
  <c r="BD11"/>
  <c r="BM11" s="1"/>
  <c r="AQ11"/>
  <c r="AN11"/>
  <c r="AK11"/>
  <c r="AH11"/>
  <c r="AE11"/>
  <c r="S11"/>
  <c r="O11"/>
  <c r="K11"/>
  <c r="AB11" s="1"/>
  <c r="EF27"/>
  <c r="EC27"/>
  <c r="DZ27"/>
  <c r="DQ27"/>
  <c r="DW27"/>
  <c r="DT27"/>
  <c r="CZ25"/>
  <c r="DA25"/>
  <c r="DB25" s="1"/>
  <c r="DC25"/>
  <c r="DD25"/>
  <c r="CW4"/>
  <c r="CX4"/>
  <c r="CY4" s="1"/>
  <c r="CZ4"/>
  <c r="DA4"/>
  <c r="DC4"/>
  <c r="DD4"/>
  <c r="CW21"/>
  <c r="CX21"/>
  <c r="CZ21"/>
  <c r="DA21"/>
  <c r="DB21" s="1"/>
  <c r="DC21"/>
  <c r="DD21"/>
  <c r="CW19"/>
  <c r="CX19"/>
  <c r="CZ19"/>
  <c r="DA19"/>
  <c r="DC19"/>
  <c r="DD19"/>
  <c r="DE19" s="1"/>
  <c r="CW26"/>
  <c r="CX26"/>
  <c r="CZ26"/>
  <c r="DA26"/>
  <c r="DC26"/>
  <c r="DD26"/>
  <c r="CW25"/>
  <c r="CX25"/>
  <c r="CW20"/>
  <c r="CX20"/>
  <c r="CZ20"/>
  <c r="DA20"/>
  <c r="DC20"/>
  <c r="DD20"/>
  <c r="CW40"/>
  <c r="CX40"/>
  <c r="CZ40"/>
  <c r="DA40"/>
  <c r="DC40"/>
  <c r="DD40"/>
  <c r="DE40" s="1"/>
  <c r="CW47"/>
  <c r="CX47"/>
  <c r="CY47" s="1"/>
  <c r="CZ47"/>
  <c r="DA47"/>
  <c r="DC47"/>
  <c r="DD47"/>
  <c r="CW33"/>
  <c r="CX33"/>
  <c r="CZ33"/>
  <c r="DA33"/>
  <c r="DC33"/>
  <c r="DD33"/>
  <c r="CW5"/>
  <c r="CX5"/>
  <c r="CZ5"/>
  <c r="DA5"/>
  <c r="DB5" s="1"/>
  <c r="DC5"/>
  <c r="DD5"/>
  <c r="CW31"/>
  <c r="CX31"/>
  <c r="DG31" s="1"/>
  <c r="CZ31"/>
  <c r="DI31" s="1"/>
  <c r="DA31"/>
  <c r="DJ31" s="1"/>
  <c r="DC31"/>
  <c r="DL31" s="1"/>
  <c r="DD31"/>
  <c r="DM31" s="1"/>
  <c r="DJ28"/>
  <c r="DC28"/>
  <c r="DD28"/>
  <c r="DM28" s="1"/>
  <c r="CW46"/>
  <c r="CX46"/>
  <c r="CZ46"/>
  <c r="DI46" s="1"/>
  <c r="DA46"/>
  <c r="DC46"/>
  <c r="DD46"/>
  <c r="DM46" s="1"/>
  <c r="CW27"/>
  <c r="CY27" s="1"/>
  <c r="CX27"/>
  <c r="DG27" s="1"/>
  <c r="CZ27"/>
  <c r="DI27" s="1"/>
  <c r="DA27"/>
  <c r="DJ27" s="1"/>
  <c r="DC27"/>
  <c r="DD27"/>
  <c r="DM27" s="1"/>
  <c r="CV27"/>
  <c r="CS27"/>
  <c r="CP27"/>
  <c r="CM27"/>
  <c r="CJ27"/>
  <c r="CG27"/>
  <c r="CD27"/>
  <c r="CA27"/>
  <c r="BX27"/>
  <c r="BG31"/>
  <c r="BH31"/>
  <c r="BQ31" s="1"/>
  <c r="BJ31"/>
  <c r="BK31"/>
  <c r="BT31" s="1"/>
  <c r="BG28"/>
  <c r="BP28" s="1"/>
  <c r="BH28"/>
  <c r="BJ28"/>
  <c r="BK28"/>
  <c r="BT28" s="1"/>
  <c r="BG46"/>
  <c r="BP46" s="1"/>
  <c r="BH46"/>
  <c r="BQ46" s="1"/>
  <c r="BJ46"/>
  <c r="BS46" s="1"/>
  <c r="BK46"/>
  <c r="BG27"/>
  <c r="BP27" s="1"/>
  <c r="BH27"/>
  <c r="BQ27" s="1"/>
  <c r="BJ27"/>
  <c r="BS27" s="1"/>
  <c r="BK27"/>
  <c r="BT27" s="1"/>
  <c r="BE31"/>
  <c r="BE28"/>
  <c r="BN28" s="1"/>
  <c r="BE46"/>
  <c r="BN46" s="1"/>
  <c r="BE27"/>
  <c r="BN27" s="1"/>
  <c r="BD31"/>
  <c r="BF31" s="1"/>
  <c r="BO31" s="1"/>
  <c r="BD28"/>
  <c r="BM28" s="1"/>
  <c r="BD46"/>
  <c r="BD27"/>
  <c r="BM27" s="1"/>
  <c r="BC27"/>
  <c r="AZ27"/>
  <c r="AW27"/>
  <c r="AQ27"/>
  <c r="AN27"/>
  <c r="AK27"/>
  <c r="AH27"/>
  <c r="AE27"/>
  <c r="S27"/>
  <c r="O27"/>
  <c r="K27"/>
  <c r="AB27" s="1"/>
  <c r="EF5"/>
  <c r="EF46"/>
  <c r="EC46"/>
  <c r="DZ46"/>
  <c r="DW46"/>
  <c r="DT46"/>
  <c r="DQ46"/>
  <c r="DG28"/>
  <c r="DI28"/>
  <c r="DF46"/>
  <c r="CV46"/>
  <c r="CS46"/>
  <c r="CP46"/>
  <c r="CM28"/>
  <c r="CM46"/>
  <c r="CJ28"/>
  <c r="CJ46"/>
  <c r="CG46"/>
  <c r="CD28"/>
  <c r="CD46"/>
  <c r="CA28"/>
  <c r="CA46"/>
  <c r="BX46"/>
  <c r="BC46"/>
  <c r="AZ46"/>
  <c r="AW46"/>
  <c r="AQ46"/>
  <c r="AN46"/>
  <c r="AK46"/>
  <c r="AH46"/>
  <c r="AE46"/>
  <c r="O46"/>
  <c r="K46"/>
  <c r="AB46" s="1"/>
  <c r="CM31"/>
  <c r="CV28"/>
  <c r="CS28"/>
  <c r="CP28"/>
  <c r="CG28"/>
  <c r="BX28"/>
  <c r="BC28"/>
  <c r="AZ28"/>
  <c r="AW28"/>
  <c r="AQ28"/>
  <c r="AN28"/>
  <c r="AK28"/>
  <c r="AH28"/>
  <c r="AE28"/>
  <c r="S28"/>
  <c r="S46"/>
  <c r="O28"/>
  <c r="EG28" s="1"/>
  <c r="K28"/>
  <c r="AB28" s="1"/>
  <c r="EF31"/>
  <c r="EC31"/>
  <c r="DZ31"/>
  <c r="DW31"/>
  <c r="DT31"/>
  <c r="DQ31"/>
  <c r="CP31"/>
  <c r="CS31"/>
  <c r="DF31"/>
  <c r="CV31"/>
  <c r="CJ31"/>
  <c r="CG31"/>
  <c r="CD31"/>
  <c r="CA31"/>
  <c r="BX31"/>
  <c r="BC31"/>
  <c r="AZ31"/>
  <c r="BP31"/>
  <c r="AW31"/>
  <c r="BN31"/>
  <c r="AT31"/>
  <c r="AQ31"/>
  <c r="AN31"/>
  <c r="AK31"/>
  <c r="AH31"/>
  <c r="AE31"/>
  <c r="S31"/>
  <c r="K31"/>
  <c r="AB31" s="1"/>
  <c r="O31"/>
  <c r="BL3" l="1"/>
  <c r="BU3" s="1"/>
  <c r="EG31"/>
  <c r="EG3"/>
  <c r="DE46"/>
  <c r="EK46" s="1"/>
  <c r="EG17"/>
  <c r="EG11"/>
  <c r="BR3"/>
  <c r="DE27"/>
  <c r="DN27" s="1"/>
  <c r="T17"/>
  <c r="T28"/>
  <c r="BL46"/>
  <c r="BM31"/>
  <c r="T27"/>
  <c r="DB3"/>
  <c r="DK3" s="1"/>
  <c r="BU46"/>
  <c r="DH27"/>
  <c r="EG6"/>
  <c r="DE3"/>
  <c r="DN3" s="1"/>
  <c r="BL31"/>
  <c r="DB46"/>
  <c r="DK46" s="1"/>
  <c r="CY31"/>
  <c r="EI31" s="1"/>
  <c r="DE33"/>
  <c r="DB47"/>
  <c r="CY40"/>
  <c r="T11"/>
  <c r="EG27"/>
  <c r="DN46"/>
  <c r="DF27"/>
  <c r="EH31"/>
  <c r="BI27"/>
  <c r="BR27" s="1"/>
  <c r="BI31"/>
  <c r="CY46"/>
  <c r="DH46" s="1"/>
  <c r="DB31"/>
  <c r="DE5"/>
  <c r="CY5"/>
  <c r="DB33"/>
  <c r="DE47"/>
  <c r="DB40"/>
  <c r="DE20"/>
  <c r="CY20"/>
  <c r="DE26"/>
  <c r="DE17"/>
  <c r="DN17" s="1"/>
  <c r="T6"/>
  <c r="DI3"/>
  <c r="T31"/>
  <c r="DL46"/>
  <c r="DB26"/>
  <c r="CY19"/>
  <c r="DE4"/>
  <c r="T3"/>
  <c r="BP3"/>
  <c r="BL27"/>
  <c r="BU27" s="1"/>
  <c r="EK27"/>
  <c r="BS31"/>
  <c r="DB20"/>
  <c r="DB19"/>
  <c r="CY21"/>
  <c r="DE25"/>
  <c r="DB17"/>
  <c r="DK17" s="1"/>
  <c r="BF3"/>
  <c r="BO3" s="1"/>
  <c r="DL3"/>
  <c r="BT46"/>
  <c r="BS3"/>
  <c r="BF27"/>
  <c r="BO27" s="1"/>
  <c r="DB27"/>
  <c r="DK27" s="1"/>
  <c r="CY33"/>
  <c r="DJ17"/>
  <c r="DL27"/>
  <c r="DJ46"/>
  <c r="DE31"/>
  <c r="EK31" s="1"/>
  <c r="CY25"/>
  <c r="CY26"/>
  <c r="DE21"/>
  <c r="DB4"/>
  <c r="DL17"/>
  <c r="CY3"/>
  <c r="DH3" s="1"/>
  <c r="DB6"/>
  <c r="DK6" s="1"/>
  <c r="BI46"/>
  <c r="BR46" s="1"/>
  <c r="BF46"/>
  <c r="BM46"/>
  <c r="EG46"/>
  <c r="T46"/>
  <c r="DE28"/>
  <c r="DN28" s="1"/>
  <c r="DL28"/>
  <c r="DK28"/>
  <c r="BI28"/>
  <c r="BL28"/>
  <c r="BU28" s="1"/>
  <c r="BS28"/>
  <c r="BQ28"/>
  <c r="BF28"/>
  <c r="EI28" s="1"/>
  <c r="DE6"/>
  <c r="DN6" s="1"/>
  <c r="CY6"/>
  <c r="BL6"/>
  <c r="BU6" s="1"/>
  <c r="BI6"/>
  <c r="BR6" s="1"/>
  <c r="BF6"/>
  <c r="BO6" s="1"/>
  <c r="CY17"/>
  <c r="BL17"/>
  <c r="BU17" s="1"/>
  <c r="BI17"/>
  <c r="BR17" s="1"/>
  <c r="BF17"/>
  <c r="BO17" s="1"/>
  <c r="DE11"/>
  <c r="DN11" s="1"/>
  <c r="DB11"/>
  <c r="DK11" s="1"/>
  <c r="CY11"/>
  <c r="DH11" s="1"/>
  <c r="BL11"/>
  <c r="BU11" s="1"/>
  <c r="BI11"/>
  <c r="BR11" s="1"/>
  <c r="BF11"/>
  <c r="BO11" s="1"/>
  <c r="DH28"/>
  <c r="DF28"/>
  <c r="DG46"/>
  <c r="BU31"/>
  <c r="BR31"/>
  <c r="EK3" l="1"/>
  <c r="EI46"/>
  <c r="EJ31"/>
  <c r="EJ11"/>
  <c r="DH31"/>
  <c r="EI6"/>
  <c r="EJ3"/>
  <c r="EJ17"/>
  <c r="EK6"/>
  <c r="EK11"/>
  <c r="EH46"/>
  <c r="EI27"/>
  <c r="EI11"/>
  <c r="EK17"/>
  <c r="EJ6"/>
  <c r="EH11"/>
  <c r="EI17"/>
  <c r="EJ27"/>
  <c r="EI3"/>
  <c r="EH3"/>
  <c r="EH27"/>
  <c r="EJ46"/>
  <c r="BO46"/>
  <c r="EJ28"/>
  <c r="EK28"/>
  <c r="BR28"/>
  <c r="EH28"/>
  <c r="BO28"/>
  <c r="EH6"/>
  <c r="DH6"/>
  <c r="EH17"/>
  <c r="DH17"/>
  <c r="DN31"/>
  <c r="DK31"/>
  <c r="EC5" l="1"/>
  <c r="DZ5"/>
  <c r="DW5"/>
  <c r="DT5"/>
  <c r="DQ5"/>
  <c r="CP5"/>
  <c r="CS5"/>
  <c r="CV5"/>
  <c r="DJ5"/>
  <c r="DL5"/>
  <c r="DF5"/>
  <c r="DG5"/>
  <c r="DI5"/>
  <c r="DM5"/>
  <c r="CM5"/>
  <c r="CJ5"/>
  <c r="CG5"/>
  <c r="CD5"/>
  <c r="DN5" s="1"/>
  <c r="CA5"/>
  <c r="DK5" s="1"/>
  <c r="BX5"/>
  <c r="DH5" s="1"/>
  <c r="AW5"/>
  <c r="AZ5"/>
  <c r="BC5"/>
  <c r="BD5"/>
  <c r="BE5"/>
  <c r="BN5" s="1"/>
  <c r="BG5"/>
  <c r="BP5" s="1"/>
  <c r="BH5"/>
  <c r="BJ5"/>
  <c r="BS5" s="1"/>
  <c r="BK5"/>
  <c r="AT5"/>
  <c r="AQ5"/>
  <c r="AN5"/>
  <c r="AK5"/>
  <c r="AH5"/>
  <c r="AE5"/>
  <c r="S5"/>
  <c r="O5"/>
  <c r="K5"/>
  <c r="AB5" s="1"/>
  <c r="BL5" l="1"/>
  <c r="BU5" s="1"/>
  <c r="EG5"/>
  <c r="BT5"/>
  <c r="BF5"/>
  <c r="BO5" s="1"/>
  <c r="T5"/>
  <c r="BI5"/>
  <c r="BR5" s="1"/>
  <c r="BQ5"/>
  <c r="BM5"/>
  <c r="EK5" l="1"/>
  <c r="EJ5"/>
  <c r="EH5"/>
  <c r="EI5"/>
  <c r="EF33"/>
  <c r="EC33"/>
  <c r="DZ33"/>
  <c r="DW33"/>
  <c r="DT33"/>
  <c r="DQ33"/>
  <c r="DF33"/>
  <c r="DG33"/>
  <c r="DI33"/>
  <c r="DJ33"/>
  <c r="DL33"/>
  <c r="DM33"/>
  <c r="CP33"/>
  <c r="CS33"/>
  <c r="CV33"/>
  <c r="CM33"/>
  <c r="CJ33"/>
  <c r="CG33"/>
  <c r="CD33"/>
  <c r="DN33" s="1"/>
  <c r="CA33"/>
  <c r="DK33" s="1"/>
  <c r="BX33"/>
  <c r="DH33" s="1"/>
  <c r="BD33"/>
  <c r="BM33" s="1"/>
  <c r="BE33"/>
  <c r="BN33" s="1"/>
  <c r="BG33"/>
  <c r="BP33" s="1"/>
  <c r="BH33"/>
  <c r="BJ33"/>
  <c r="BK33"/>
  <c r="BT33" s="1"/>
  <c r="AW33"/>
  <c r="AZ33"/>
  <c r="BC33"/>
  <c r="AT33"/>
  <c r="AQ33"/>
  <c r="AN33"/>
  <c r="AK33"/>
  <c r="AH33"/>
  <c r="AE33"/>
  <c r="S33"/>
  <c r="O33"/>
  <c r="K33"/>
  <c r="AB33" s="1"/>
  <c r="EF47"/>
  <c r="EC47"/>
  <c r="DZ47"/>
  <c r="DW47"/>
  <c r="DT47"/>
  <c r="DQ47"/>
  <c r="DF47"/>
  <c r="DG47"/>
  <c r="CV47"/>
  <c r="DM47"/>
  <c r="DL47"/>
  <c r="CS47"/>
  <c r="DJ47"/>
  <c r="DI47"/>
  <c r="CP47"/>
  <c r="CM47"/>
  <c r="CJ47"/>
  <c r="CG47"/>
  <c r="CD47"/>
  <c r="CA47"/>
  <c r="DK47" s="1"/>
  <c r="BX47"/>
  <c r="BC47"/>
  <c r="BK47"/>
  <c r="BT47" s="1"/>
  <c r="BJ47"/>
  <c r="BS47" s="1"/>
  <c r="AZ47"/>
  <c r="BH47"/>
  <c r="BQ47" s="1"/>
  <c r="BG47"/>
  <c r="BP47" s="1"/>
  <c r="AW47"/>
  <c r="BE47"/>
  <c r="BN47" s="1"/>
  <c r="BD47"/>
  <c r="BM47" s="1"/>
  <c r="AT47"/>
  <c r="AQ47"/>
  <c r="AN47"/>
  <c r="AK47"/>
  <c r="AH47"/>
  <c r="AE47"/>
  <c r="S47"/>
  <c r="O47"/>
  <c r="K47"/>
  <c r="AB47" s="1"/>
  <c r="T47" l="1"/>
  <c r="BL33"/>
  <c r="BI33"/>
  <c r="BR33" s="1"/>
  <c r="BL47"/>
  <c r="BU47" s="1"/>
  <c r="T33"/>
  <c r="BS33"/>
  <c r="BQ33"/>
  <c r="EK33"/>
  <c r="EG33"/>
  <c r="BU33"/>
  <c r="BF47"/>
  <c r="BO47" s="1"/>
  <c r="BF33"/>
  <c r="EG47"/>
  <c r="DH47"/>
  <c r="DN47"/>
  <c r="BI47"/>
  <c r="BR47" s="1"/>
  <c r="EK47" l="1"/>
  <c r="EJ33"/>
  <c r="EH47"/>
  <c r="EI47"/>
  <c r="EJ47"/>
  <c r="EI33"/>
  <c r="BO33"/>
  <c r="EH33"/>
  <c r="EF40"/>
  <c r="EC40"/>
  <c r="DZ40"/>
  <c r="DW40"/>
  <c r="DT40"/>
  <c r="DQ40"/>
  <c r="DJ40"/>
  <c r="DL40"/>
  <c r="DM40"/>
  <c r="DF40"/>
  <c r="DG40"/>
  <c r="DI40"/>
  <c r="CP40"/>
  <c r="CS40"/>
  <c r="CV40"/>
  <c r="CM40"/>
  <c r="CJ40"/>
  <c r="CG40"/>
  <c r="CD40"/>
  <c r="DN40" s="1"/>
  <c r="CA40"/>
  <c r="DK40" s="1"/>
  <c r="BX40"/>
  <c r="DH40" s="1"/>
  <c r="BD40"/>
  <c r="BM40" s="1"/>
  <c r="BE40"/>
  <c r="BG40"/>
  <c r="BH40"/>
  <c r="BQ40" s="1"/>
  <c r="BJ40"/>
  <c r="BK40"/>
  <c r="BT40" s="1"/>
  <c r="BC40"/>
  <c r="AW40"/>
  <c r="AZ40"/>
  <c r="AT40"/>
  <c r="AQ40"/>
  <c r="AN40"/>
  <c r="AK40"/>
  <c r="AH40"/>
  <c r="AE40"/>
  <c r="S40"/>
  <c r="O40"/>
  <c r="K40"/>
  <c r="AB40" s="1"/>
  <c r="BF40" l="1"/>
  <c r="EI40" s="1"/>
  <c r="T40"/>
  <c r="BI40"/>
  <c r="BL40"/>
  <c r="BU40" s="1"/>
  <c r="BR40"/>
  <c r="BP40"/>
  <c r="EG40"/>
  <c r="BO40"/>
  <c r="EJ40"/>
  <c r="BS40"/>
  <c r="BN40"/>
  <c r="AW10"/>
  <c r="AZ10"/>
  <c r="CA30"/>
  <c r="CD30"/>
  <c r="CG30"/>
  <c r="CJ30"/>
  <c r="CM30"/>
  <c r="CA8"/>
  <c r="CD8"/>
  <c r="CG8"/>
  <c r="CJ8"/>
  <c r="CM8"/>
  <c r="CP8"/>
  <c r="CS8"/>
  <c r="CP10"/>
  <c r="CS10"/>
  <c r="EF20"/>
  <c r="EC20"/>
  <c r="DZ20"/>
  <c r="DW20"/>
  <c r="DT20"/>
  <c r="DQ20"/>
  <c r="DF20"/>
  <c r="DG20"/>
  <c r="DI20"/>
  <c r="DJ20"/>
  <c r="DL20"/>
  <c r="DM20"/>
  <c r="CP20"/>
  <c r="CS20"/>
  <c r="CV20"/>
  <c r="CM20"/>
  <c r="CJ20"/>
  <c r="CG20"/>
  <c r="CD20"/>
  <c r="DN20" s="1"/>
  <c r="CA20"/>
  <c r="DK20" s="1"/>
  <c r="BX20"/>
  <c r="DH20" s="1"/>
  <c r="BJ19"/>
  <c r="BK19"/>
  <c r="BJ26"/>
  <c r="BS26" s="1"/>
  <c r="BK26"/>
  <c r="BT26" s="1"/>
  <c r="BJ25"/>
  <c r="BS25" s="1"/>
  <c r="BK25"/>
  <c r="BT25" s="1"/>
  <c r="BJ20"/>
  <c r="BS20" s="1"/>
  <c r="BK20"/>
  <c r="BT20" s="1"/>
  <c r="BC20"/>
  <c r="AZ20"/>
  <c r="BH20"/>
  <c r="BQ20" s="1"/>
  <c r="BG20"/>
  <c r="BP20" s="1"/>
  <c r="AW20"/>
  <c r="BE20"/>
  <c r="BN20" s="1"/>
  <c r="BD20"/>
  <c r="BM20" s="1"/>
  <c r="AT20"/>
  <c r="AQ20"/>
  <c r="AN20"/>
  <c r="AK20"/>
  <c r="AH20"/>
  <c r="AE20"/>
  <c r="S20"/>
  <c r="O20"/>
  <c r="K20"/>
  <c r="AB20" s="1"/>
  <c r="EF25"/>
  <c r="EC25"/>
  <c r="DZ25"/>
  <c r="DW25"/>
  <c r="DT25"/>
  <c r="DQ25"/>
  <c r="DI25"/>
  <c r="DJ25"/>
  <c r="DL25"/>
  <c r="DM25"/>
  <c r="DL26"/>
  <c r="DM26"/>
  <c r="DF26"/>
  <c r="DG26"/>
  <c r="DF25"/>
  <c r="DG25"/>
  <c r="DJ26"/>
  <c r="CV25"/>
  <c r="CV26"/>
  <c r="CS25"/>
  <c r="CP25"/>
  <c r="CS26"/>
  <c r="DI26"/>
  <c r="CP26"/>
  <c r="CM25"/>
  <c r="CJ25"/>
  <c r="CG25"/>
  <c r="CD25"/>
  <c r="DN25" s="1"/>
  <c r="CA25"/>
  <c r="DK25" s="1"/>
  <c r="BX25"/>
  <c r="DH25" s="1"/>
  <c r="BD25"/>
  <c r="BM25" s="1"/>
  <c r="BE25"/>
  <c r="BN25" s="1"/>
  <c r="BG26"/>
  <c r="BH26"/>
  <c r="BQ26" s="1"/>
  <c r="BG25"/>
  <c r="BP25" s="1"/>
  <c r="BH25"/>
  <c r="BQ25" s="1"/>
  <c r="BC26"/>
  <c r="AZ25"/>
  <c r="BC25"/>
  <c r="AW25"/>
  <c r="AW26"/>
  <c r="BE26"/>
  <c r="BN26" s="1"/>
  <c r="BD26"/>
  <c r="BM26" s="1"/>
  <c r="AT25"/>
  <c r="AQ25"/>
  <c r="AN25"/>
  <c r="AK25"/>
  <c r="AH25"/>
  <c r="AE25"/>
  <c r="K25"/>
  <c r="AB25" s="1"/>
  <c r="O25"/>
  <c r="S25"/>
  <c r="EH40" l="1"/>
  <c r="EK40"/>
  <c r="BL19"/>
  <c r="EG20"/>
  <c r="EG25"/>
  <c r="BF25"/>
  <c r="BO25" s="1"/>
  <c r="BL20"/>
  <c r="BU20" s="1"/>
  <c r="T20"/>
  <c r="T25"/>
  <c r="BI25"/>
  <c r="BR25" s="1"/>
  <c r="BL26"/>
  <c r="BI26"/>
  <c r="BP26"/>
  <c r="EI25"/>
  <c r="BL25"/>
  <c r="BI20"/>
  <c r="BR20" s="1"/>
  <c r="BF20"/>
  <c r="BO20" s="1"/>
  <c r="BF26"/>
  <c r="EH25" l="1"/>
  <c r="EJ20"/>
  <c r="EH20"/>
  <c r="EI20"/>
  <c r="EJ25"/>
  <c r="EK20"/>
  <c r="BU25"/>
  <c r="EK25"/>
  <c r="EF26" l="1"/>
  <c r="EC26"/>
  <c r="DZ26"/>
  <c r="DW26"/>
  <c r="DT26"/>
  <c r="DQ26"/>
  <c r="CM26"/>
  <c r="CJ26"/>
  <c r="CG26"/>
  <c r="CD26"/>
  <c r="DN26" s="1"/>
  <c r="CA26"/>
  <c r="DK26" s="1"/>
  <c r="BX26"/>
  <c r="DH26" s="1"/>
  <c r="AT26"/>
  <c r="AQ26"/>
  <c r="AN26"/>
  <c r="AK26"/>
  <c r="BU26" s="1"/>
  <c r="AH26"/>
  <c r="BR26" s="1"/>
  <c r="AE26"/>
  <c r="BO26" s="1"/>
  <c r="S26"/>
  <c r="EH26" s="1"/>
  <c r="O26"/>
  <c r="K26"/>
  <c r="AB26" s="1"/>
  <c r="EF19"/>
  <c r="EC19"/>
  <c r="DZ19"/>
  <c r="DW19"/>
  <c r="DT19"/>
  <c r="DQ19"/>
  <c r="DG19"/>
  <c r="DF19"/>
  <c r="CV19"/>
  <c r="DM19"/>
  <c r="DL19"/>
  <c r="CS19"/>
  <c r="DJ19"/>
  <c r="DI19"/>
  <c r="CP19"/>
  <c r="CM19"/>
  <c r="CJ19"/>
  <c r="CG19"/>
  <c r="CD19"/>
  <c r="CA19"/>
  <c r="BX19"/>
  <c r="DH19" s="1"/>
  <c r="BS19"/>
  <c r="BT19"/>
  <c r="BC19"/>
  <c r="AZ19"/>
  <c r="BH19"/>
  <c r="BQ19" s="1"/>
  <c r="BG19"/>
  <c r="BP19" s="1"/>
  <c r="AW19"/>
  <c r="BE19"/>
  <c r="BN19" s="1"/>
  <c r="BD19"/>
  <c r="BM19" s="1"/>
  <c r="AT19"/>
  <c r="AQ19"/>
  <c r="AN19"/>
  <c r="AK19"/>
  <c r="BU19" s="1"/>
  <c r="AH19"/>
  <c r="AE19"/>
  <c r="S19"/>
  <c r="O19"/>
  <c r="K19"/>
  <c r="AB19" s="1"/>
  <c r="S21"/>
  <c r="DM21"/>
  <c r="DL21"/>
  <c r="DG21"/>
  <c r="DF21"/>
  <c r="K21"/>
  <c r="AB21" s="1"/>
  <c r="EF21"/>
  <c r="EC21"/>
  <c r="DZ21"/>
  <c r="DW21"/>
  <c r="DT21"/>
  <c r="DQ21"/>
  <c r="CV21"/>
  <c r="CS21"/>
  <c r="DJ21"/>
  <c r="DI21"/>
  <c r="CP21"/>
  <c r="CM21"/>
  <c r="CJ21"/>
  <c r="CG21"/>
  <c r="DN21"/>
  <c r="CA21"/>
  <c r="BX21"/>
  <c r="DH21" s="1"/>
  <c r="BC21"/>
  <c r="BK21"/>
  <c r="BT21" s="1"/>
  <c r="BJ21"/>
  <c r="BS21" s="1"/>
  <c r="AZ21"/>
  <c r="BH21"/>
  <c r="BQ21" s="1"/>
  <c r="BG21"/>
  <c r="BP21" s="1"/>
  <c r="AW21"/>
  <c r="BE21"/>
  <c r="BN21" s="1"/>
  <c r="BD21"/>
  <c r="BM21" s="1"/>
  <c r="AT21"/>
  <c r="AQ21"/>
  <c r="AN21"/>
  <c r="AK21"/>
  <c r="AH21"/>
  <c r="AE21"/>
  <c r="O21"/>
  <c r="EF4"/>
  <c r="EC4"/>
  <c r="DZ4"/>
  <c r="DW4"/>
  <c r="DT4"/>
  <c r="DQ4"/>
  <c r="DJ4"/>
  <c r="DM4"/>
  <c r="DF4"/>
  <c r="DL4"/>
  <c r="CV4"/>
  <c r="CS4"/>
  <c r="CP4"/>
  <c r="CM4"/>
  <c r="CJ4"/>
  <c r="CG4"/>
  <c r="CD4"/>
  <c r="DN4" s="1"/>
  <c r="CA4"/>
  <c r="DK4" s="1"/>
  <c r="BX4"/>
  <c r="BC4"/>
  <c r="BK4"/>
  <c r="BT4" s="1"/>
  <c r="BJ4"/>
  <c r="BS4" s="1"/>
  <c r="AZ4"/>
  <c r="BH4"/>
  <c r="BQ4" s="1"/>
  <c r="BG4"/>
  <c r="BP4" s="1"/>
  <c r="AW4"/>
  <c r="BE4"/>
  <c r="BN4" s="1"/>
  <c r="BD4"/>
  <c r="BM4" s="1"/>
  <c r="AT4"/>
  <c r="AQ4"/>
  <c r="AN4"/>
  <c r="AK4"/>
  <c r="AH4"/>
  <c r="AE4"/>
  <c r="S4"/>
  <c r="O4"/>
  <c r="K4"/>
  <c r="AB4" s="1"/>
  <c r="T4" l="1"/>
  <c r="EG19"/>
  <c r="BI19"/>
  <c r="BR19" s="1"/>
  <c r="T19"/>
  <c r="EG26"/>
  <c r="EK26"/>
  <c r="EK19"/>
  <c r="DH4"/>
  <c r="EG4"/>
  <c r="EG21"/>
  <c r="EJ26"/>
  <c r="EI26"/>
  <c r="T26"/>
  <c r="DN19"/>
  <c r="BF19"/>
  <c r="EH19" s="1"/>
  <c r="BL21"/>
  <c r="BU21" s="1"/>
  <c r="BI21"/>
  <c r="BR21" s="1"/>
  <c r="BF21"/>
  <c r="T21"/>
  <c r="DK21"/>
  <c r="DG4"/>
  <c r="DI4"/>
  <c r="BL4"/>
  <c r="BU4" s="1"/>
  <c r="BI4"/>
  <c r="BR4" s="1"/>
  <c r="BF4"/>
  <c r="BO4" s="1"/>
  <c r="EK4" l="1"/>
  <c r="EI4"/>
  <c r="EH4"/>
  <c r="BO19"/>
  <c r="EI19"/>
  <c r="EJ4"/>
  <c r="DK19"/>
  <c r="EJ19"/>
  <c r="EK21"/>
  <c r="EJ21"/>
  <c r="BO21"/>
  <c r="EI21"/>
  <c r="EH21"/>
  <c r="K7"/>
  <c r="AB7" s="1"/>
  <c r="O7"/>
  <c r="S7"/>
  <c r="AE7"/>
  <c r="AH7"/>
  <c r="AK7"/>
  <c r="AN7"/>
  <c r="AQ7"/>
  <c r="AT7"/>
  <c r="AW7"/>
  <c r="AZ7"/>
  <c r="BC7"/>
  <c r="BD7"/>
  <c r="BE7"/>
  <c r="BN7" s="1"/>
  <c r="BG7"/>
  <c r="BP7" s="1"/>
  <c r="BH7"/>
  <c r="BJ7"/>
  <c r="BS7" s="1"/>
  <c r="BK7"/>
  <c r="BT7" s="1"/>
  <c r="BX7"/>
  <c r="CA7"/>
  <c r="CD7"/>
  <c r="CG7"/>
  <c r="CJ7"/>
  <c r="CM7"/>
  <c r="CP7"/>
  <c r="CS7"/>
  <c r="CV7"/>
  <c r="CW7"/>
  <c r="DF7" s="1"/>
  <c r="CX7"/>
  <c r="CZ7"/>
  <c r="DI7" s="1"/>
  <c r="DA7"/>
  <c r="DJ7" s="1"/>
  <c r="DC7"/>
  <c r="DL7" s="1"/>
  <c r="DD7"/>
  <c r="DM7" s="1"/>
  <c r="DQ7"/>
  <c r="DT7"/>
  <c r="DW7"/>
  <c r="DZ7"/>
  <c r="EC7"/>
  <c r="EF7"/>
  <c r="DE7" l="1"/>
  <c r="DN7" s="1"/>
  <c r="BI7"/>
  <c r="BR7" s="1"/>
  <c r="CY7"/>
  <c r="DH7" s="1"/>
  <c r="DB7"/>
  <c r="DK7" s="1"/>
  <c r="BL7"/>
  <c r="BQ7"/>
  <c r="BF7"/>
  <c r="BM7"/>
  <c r="T7"/>
  <c r="EG7"/>
  <c r="DG7"/>
  <c r="EK7" l="1"/>
  <c r="EJ7"/>
  <c r="EH7"/>
  <c r="BU7"/>
  <c r="EI7"/>
  <c r="BO7"/>
  <c r="EF29" l="1"/>
  <c r="EC29"/>
  <c r="DZ29"/>
  <c r="DW29"/>
  <c r="DT29"/>
  <c r="DQ30"/>
  <c r="DQ29"/>
  <c r="CW29"/>
  <c r="DF29" s="1"/>
  <c r="CX29"/>
  <c r="DG29" s="1"/>
  <c r="CZ29"/>
  <c r="DI29" s="1"/>
  <c r="DA29"/>
  <c r="DC29"/>
  <c r="DD29"/>
  <c r="DM29" s="1"/>
  <c r="CV29"/>
  <c r="CS29"/>
  <c r="CS14"/>
  <c r="CS37"/>
  <c r="CS41"/>
  <c r="CS45"/>
  <c r="CS44"/>
  <c r="CS38"/>
  <c r="CS15"/>
  <c r="CS35"/>
  <c r="CP29"/>
  <c r="CM29"/>
  <c r="CJ29"/>
  <c r="CG29"/>
  <c r="CD29"/>
  <c r="CA29"/>
  <c r="BX29"/>
  <c r="BC29"/>
  <c r="BK29"/>
  <c r="BT29" s="1"/>
  <c r="BJ29"/>
  <c r="BS29" s="1"/>
  <c r="AZ29"/>
  <c r="BH29"/>
  <c r="BQ29" s="1"/>
  <c r="BG29"/>
  <c r="BP29" s="1"/>
  <c r="AW29"/>
  <c r="BE29"/>
  <c r="BN29" s="1"/>
  <c r="BD29"/>
  <c r="BM29" s="1"/>
  <c r="AT29"/>
  <c r="AQ29"/>
  <c r="AN29"/>
  <c r="AK29"/>
  <c r="AH29"/>
  <c r="AE29"/>
  <c r="S29"/>
  <c r="O29"/>
  <c r="K29"/>
  <c r="AB29" s="1"/>
  <c r="EG29" l="1"/>
  <c r="DB29"/>
  <c r="DK29" s="1"/>
  <c r="DE29"/>
  <c r="DN29" s="1"/>
  <c r="T29"/>
  <c r="DL29"/>
  <c r="BI29"/>
  <c r="BR29" s="1"/>
  <c r="CY29"/>
  <c r="DH29" s="1"/>
  <c r="DJ29"/>
  <c r="BL29"/>
  <c r="BU29" s="1"/>
  <c r="BF29"/>
  <c r="BO29" s="1"/>
  <c r="EH29" l="1"/>
  <c r="EK29"/>
  <c r="EJ29"/>
  <c r="EF35"/>
  <c r="EC35"/>
  <c r="DZ35"/>
  <c r="DW35"/>
  <c r="DT35"/>
  <c r="DQ35"/>
  <c r="CW35"/>
  <c r="DF35" s="1"/>
  <c r="CX35"/>
  <c r="CZ35"/>
  <c r="DI35" s="1"/>
  <c r="DA35"/>
  <c r="DJ35" s="1"/>
  <c r="CV35"/>
  <c r="DD35"/>
  <c r="DM35" s="1"/>
  <c r="DC35"/>
  <c r="DL35" s="1"/>
  <c r="CP35"/>
  <c r="CM35"/>
  <c r="CJ35"/>
  <c r="CG35"/>
  <c r="CD35"/>
  <c r="CA35"/>
  <c r="BX35"/>
  <c r="BG35"/>
  <c r="BP35" s="1"/>
  <c r="BH35"/>
  <c r="BC35"/>
  <c r="BK35"/>
  <c r="BT35" s="1"/>
  <c r="BJ35"/>
  <c r="BS35" s="1"/>
  <c r="AZ35"/>
  <c r="AW35"/>
  <c r="BE35"/>
  <c r="BN35" s="1"/>
  <c r="BD35"/>
  <c r="BM35" s="1"/>
  <c r="AT35"/>
  <c r="AQ35"/>
  <c r="AN35"/>
  <c r="AK35"/>
  <c r="AH35"/>
  <c r="AE35"/>
  <c r="S35"/>
  <c r="O35"/>
  <c r="K35"/>
  <c r="AB35" s="1"/>
  <c r="EF15"/>
  <c r="EC15"/>
  <c r="DZ15"/>
  <c r="DW15"/>
  <c r="DT15"/>
  <c r="DQ15"/>
  <c r="CW15"/>
  <c r="DF15" s="1"/>
  <c r="CX15"/>
  <c r="CZ15"/>
  <c r="DI15" s="1"/>
  <c r="DA15"/>
  <c r="DJ15" s="1"/>
  <c r="DC15"/>
  <c r="DD15"/>
  <c r="DM15" s="1"/>
  <c r="CV15"/>
  <c r="CP15"/>
  <c r="CM15"/>
  <c r="CJ15"/>
  <c r="CG15"/>
  <c r="CD15"/>
  <c r="CA15"/>
  <c r="BX15"/>
  <c r="BG15"/>
  <c r="BP15" s="1"/>
  <c r="BH15"/>
  <c r="BQ15" s="1"/>
  <c r="BC15"/>
  <c r="BK15"/>
  <c r="BT15" s="1"/>
  <c r="BJ15"/>
  <c r="BS15" s="1"/>
  <c r="AZ15"/>
  <c r="AW15"/>
  <c r="BE15"/>
  <c r="BN15" s="1"/>
  <c r="BD15"/>
  <c r="BM15" s="1"/>
  <c r="AT15"/>
  <c r="AQ15"/>
  <c r="AN15"/>
  <c r="AH15"/>
  <c r="AE15"/>
  <c r="S15"/>
  <c r="O15"/>
  <c r="K15"/>
  <c r="AB15" s="1"/>
  <c r="DW38"/>
  <c r="DT38"/>
  <c r="DQ38"/>
  <c r="CZ38"/>
  <c r="DI38" s="1"/>
  <c r="DA38"/>
  <c r="DJ38" s="1"/>
  <c r="DC38"/>
  <c r="DL38" s="1"/>
  <c r="DD38"/>
  <c r="DM38" s="1"/>
  <c r="CV38"/>
  <c r="CP38"/>
  <c r="CM38"/>
  <c r="CJ38"/>
  <c r="CG38"/>
  <c r="CX38"/>
  <c r="DG38" s="1"/>
  <c r="CW38"/>
  <c r="DF38" s="1"/>
  <c r="CD38"/>
  <c r="CA38"/>
  <c r="BX38"/>
  <c r="BC38"/>
  <c r="BK38"/>
  <c r="BT38" s="1"/>
  <c r="BJ38"/>
  <c r="BS38" s="1"/>
  <c r="AZ38"/>
  <c r="AW38"/>
  <c r="BE38"/>
  <c r="BN38" s="1"/>
  <c r="BD38"/>
  <c r="BM38" s="1"/>
  <c r="AT38"/>
  <c r="AQ38"/>
  <c r="BH38"/>
  <c r="BQ38" s="1"/>
  <c r="BG38"/>
  <c r="AN38"/>
  <c r="AH38"/>
  <c r="AE38"/>
  <c r="S38"/>
  <c r="O38"/>
  <c r="K38"/>
  <c r="AB38" s="1"/>
  <c r="EF38"/>
  <c r="EC38"/>
  <c r="DZ38"/>
  <c r="DE15" l="1"/>
  <c r="DN15" s="1"/>
  <c r="DB38"/>
  <c r="DK38" s="1"/>
  <c r="DB15"/>
  <c r="DK15" s="1"/>
  <c r="T38"/>
  <c r="EG38"/>
  <c r="CY15"/>
  <c r="DH15" s="1"/>
  <c r="BI35"/>
  <c r="BR35" s="1"/>
  <c r="CY35"/>
  <c r="DH35" s="1"/>
  <c r="EG35"/>
  <c r="DB35"/>
  <c r="DK35" s="1"/>
  <c r="DE38"/>
  <c r="DN38" s="1"/>
  <c r="T15"/>
  <c r="BI15"/>
  <c r="BR15" s="1"/>
  <c r="T35"/>
  <c r="DL15"/>
  <c r="BQ35"/>
  <c r="EG15"/>
  <c r="DG35"/>
  <c r="DG15"/>
  <c r="DE35"/>
  <c r="DN35" s="1"/>
  <c r="BL35"/>
  <c r="BU35" s="1"/>
  <c r="BF35"/>
  <c r="BO35" s="1"/>
  <c r="BL15"/>
  <c r="EK15" s="1"/>
  <c r="BF15"/>
  <c r="BO15" s="1"/>
  <c r="CY38"/>
  <c r="BL38"/>
  <c r="BI38"/>
  <c r="BR38" s="1"/>
  <c r="BP38"/>
  <c r="BF38"/>
  <c r="BO38" s="1"/>
  <c r="EJ35" l="1"/>
  <c r="EI38"/>
  <c r="EK35"/>
  <c r="EJ38"/>
  <c r="EH38"/>
  <c r="EK38"/>
  <c r="EH15"/>
  <c r="EI15"/>
  <c r="EJ15"/>
  <c r="EI35"/>
  <c r="EH35"/>
  <c r="DH38"/>
  <c r="EF44" l="1"/>
  <c r="EF45"/>
  <c r="EF41"/>
  <c r="EF37"/>
  <c r="EF30"/>
  <c r="EF24"/>
  <c r="EF12"/>
  <c r="EF23"/>
  <c r="EF22"/>
  <c r="EF16"/>
  <c r="EF18"/>
  <c r="EF10"/>
  <c r="EF8"/>
  <c r="EF36"/>
  <c r="EC44"/>
  <c r="EC45"/>
  <c r="EC41"/>
  <c r="EC37"/>
  <c r="EC30"/>
  <c r="EC24"/>
  <c r="EC12"/>
  <c r="EC23"/>
  <c r="EC22"/>
  <c r="EC16"/>
  <c r="EC18"/>
  <c r="EC10"/>
  <c r="EC8"/>
  <c r="EC36"/>
  <c r="DZ44"/>
  <c r="DZ45"/>
  <c r="DZ41"/>
  <c r="DZ37"/>
  <c r="DZ30"/>
  <c r="DZ24"/>
  <c r="DZ12"/>
  <c r="DZ23"/>
  <c r="DZ22"/>
  <c r="DZ16"/>
  <c r="DZ18"/>
  <c r="DZ10"/>
  <c r="DZ8"/>
  <c r="DZ36"/>
  <c r="DW44"/>
  <c r="DW45"/>
  <c r="DW41"/>
  <c r="DW37"/>
  <c r="DW30"/>
  <c r="DW24"/>
  <c r="DW12"/>
  <c r="DW23"/>
  <c r="DW22"/>
  <c r="DW16"/>
  <c r="DW18"/>
  <c r="DW10"/>
  <c r="DW8"/>
  <c r="DW36"/>
  <c r="DT44"/>
  <c r="DT45"/>
  <c r="DT41"/>
  <c r="DT37"/>
  <c r="DT30"/>
  <c r="DT24"/>
  <c r="DT12"/>
  <c r="DT23"/>
  <c r="DT22"/>
  <c r="DT16"/>
  <c r="DT18"/>
  <c r="DT10"/>
  <c r="DT8"/>
  <c r="DT36"/>
  <c r="DQ44"/>
  <c r="DQ45"/>
  <c r="DQ41"/>
  <c r="DQ37"/>
  <c r="DQ24"/>
  <c r="DQ12"/>
  <c r="DQ23"/>
  <c r="DQ22"/>
  <c r="DQ16"/>
  <c r="DQ18"/>
  <c r="DQ10"/>
  <c r="DQ8"/>
  <c r="DQ36"/>
  <c r="CV44"/>
  <c r="CV45"/>
  <c r="CV41"/>
  <c r="CV37"/>
  <c r="CV14"/>
  <c r="CV30"/>
  <c r="CV24"/>
  <c r="CV12"/>
  <c r="CV23"/>
  <c r="CV22"/>
  <c r="CV16"/>
  <c r="CV18"/>
  <c r="CV10"/>
  <c r="CV8"/>
  <c r="CV36"/>
  <c r="CS30"/>
  <c r="CS24"/>
  <c r="CS12"/>
  <c r="CS23"/>
  <c r="CS22"/>
  <c r="CS16"/>
  <c r="CS18"/>
  <c r="CS36"/>
  <c r="CP44"/>
  <c r="CP45"/>
  <c r="CP41"/>
  <c r="CP37"/>
  <c r="CP14"/>
  <c r="CP30"/>
  <c r="CP24"/>
  <c r="CP12"/>
  <c r="CP23"/>
  <c r="CP22"/>
  <c r="CP16"/>
  <c r="CP18"/>
  <c r="CP36"/>
  <c r="CM44"/>
  <c r="CM45"/>
  <c r="CM41"/>
  <c r="CM37"/>
  <c r="CM14"/>
  <c r="CM24"/>
  <c r="CM12"/>
  <c r="CM23"/>
  <c r="CM22"/>
  <c r="CM16"/>
  <c r="CM18"/>
  <c r="CM10"/>
  <c r="CM36"/>
  <c r="CJ44"/>
  <c r="CJ45"/>
  <c r="CJ41"/>
  <c r="CJ37"/>
  <c r="CJ14"/>
  <c r="CJ24"/>
  <c r="CJ23"/>
  <c r="CJ22"/>
  <c r="CJ16"/>
  <c r="CJ18"/>
  <c r="CJ10"/>
  <c r="CJ36"/>
  <c r="CG44"/>
  <c r="CG45"/>
  <c r="CG41"/>
  <c r="CG37"/>
  <c r="CG14"/>
  <c r="CG24"/>
  <c r="CG23"/>
  <c r="CG22"/>
  <c r="CG16"/>
  <c r="CG18"/>
  <c r="CG10"/>
  <c r="CG36"/>
  <c r="CD44"/>
  <c r="CD45"/>
  <c r="CD41"/>
  <c r="CD37"/>
  <c r="CD14"/>
  <c r="CD24"/>
  <c r="CD12"/>
  <c r="CD23"/>
  <c r="CD22"/>
  <c r="CD16"/>
  <c r="CD18"/>
  <c r="CD10"/>
  <c r="CD36"/>
  <c r="CA36"/>
  <c r="CA10"/>
  <c r="CA18"/>
  <c r="CA16"/>
  <c r="CA22"/>
  <c r="CA23"/>
  <c r="CA24"/>
  <c r="CA14"/>
  <c r="CA37"/>
  <c r="CA41"/>
  <c r="CA45"/>
  <c r="CA44"/>
  <c r="BX36"/>
  <c r="BX8"/>
  <c r="BX10"/>
  <c r="BX18"/>
  <c r="BX16"/>
  <c r="BX22"/>
  <c r="BX23"/>
  <c r="BX12"/>
  <c r="BX24"/>
  <c r="BX30"/>
  <c r="BX14"/>
  <c r="BX37"/>
  <c r="BX41"/>
  <c r="BX45"/>
  <c r="BX44"/>
  <c r="BC36"/>
  <c r="BC8"/>
  <c r="BC10"/>
  <c r="BC18"/>
  <c r="BC16"/>
  <c r="BC22"/>
  <c r="BC23"/>
  <c r="BC12"/>
  <c r="BC24"/>
  <c r="BC30"/>
  <c r="BC14"/>
  <c r="BC37"/>
  <c r="BC41"/>
  <c r="BC45"/>
  <c r="BC44"/>
  <c r="AZ36"/>
  <c r="AZ8"/>
  <c r="AZ18"/>
  <c r="AZ16"/>
  <c r="AZ22"/>
  <c r="AZ23"/>
  <c r="AZ12"/>
  <c r="AZ24"/>
  <c r="AZ30"/>
  <c r="AZ14"/>
  <c r="AZ37"/>
  <c r="AZ41"/>
  <c r="AZ45"/>
  <c r="AZ44"/>
  <c r="AW36"/>
  <c r="AW8"/>
  <c r="AW18"/>
  <c r="AW16"/>
  <c r="AW22"/>
  <c r="AW23"/>
  <c r="AW12"/>
  <c r="AW24"/>
  <c r="AW30"/>
  <c r="AW14"/>
  <c r="AW37"/>
  <c r="AW41"/>
  <c r="AW45"/>
  <c r="AW44"/>
  <c r="AT36"/>
  <c r="AT8"/>
  <c r="AT10"/>
  <c r="AT18"/>
  <c r="AT16"/>
  <c r="AT22"/>
  <c r="AT23"/>
  <c r="AT12"/>
  <c r="AT24"/>
  <c r="AT30"/>
  <c r="AT14"/>
  <c r="AT37"/>
  <c r="AT41"/>
  <c r="AT45"/>
  <c r="AT44"/>
  <c r="AQ36"/>
  <c r="AQ8"/>
  <c r="AQ10"/>
  <c r="AQ18"/>
  <c r="AQ16"/>
  <c r="AQ22"/>
  <c r="AQ23"/>
  <c r="AQ12"/>
  <c r="AQ24"/>
  <c r="AQ30"/>
  <c r="AQ14"/>
  <c r="AQ37"/>
  <c r="AQ41"/>
  <c r="AQ45"/>
  <c r="AQ44"/>
  <c r="AN36"/>
  <c r="AN8"/>
  <c r="AN10"/>
  <c r="AN18"/>
  <c r="AN16"/>
  <c r="AN22"/>
  <c r="AN23"/>
  <c r="AN12"/>
  <c r="AN24"/>
  <c r="AN30"/>
  <c r="AN14"/>
  <c r="AN37"/>
  <c r="AN41"/>
  <c r="AN45"/>
  <c r="AN44"/>
  <c r="AK36"/>
  <c r="AK8"/>
  <c r="AK10"/>
  <c r="AK18"/>
  <c r="AK16"/>
  <c r="AK22"/>
  <c r="AK23"/>
  <c r="AK12"/>
  <c r="AK24"/>
  <c r="AK30"/>
  <c r="AK14"/>
  <c r="AK37"/>
  <c r="AK41"/>
  <c r="AK45"/>
  <c r="AK44"/>
  <c r="AK38"/>
  <c r="BU38" s="1"/>
  <c r="AK15"/>
  <c r="BU15" s="1"/>
  <c r="AH36"/>
  <c r="AH8"/>
  <c r="AH10"/>
  <c r="AH18"/>
  <c r="AH16"/>
  <c r="AH22"/>
  <c r="AH23"/>
  <c r="AH12"/>
  <c r="AH24"/>
  <c r="AH30"/>
  <c r="AH14"/>
  <c r="AH37"/>
  <c r="AH41"/>
  <c r="AH45"/>
  <c r="AH44"/>
  <c r="AE36"/>
  <c r="AE8"/>
  <c r="AE10"/>
  <c r="AE18"/>
  <c r="AE16"/>
  <c r="AE22"/>
  <c r="AE23"/>
  <c r="AE12"/>
  <c r="AE24"/>
  <c r="AE30"/>
  <c r="AE14"/>
  <c r="AE37"/>
  <c r="AE41"/>
  <c r="AE45"/>
  <c r="AE44"/>
  <c r="O36"/>
  <c r="O8"/>
  <c r="O10"/>
  <c r="O18"/>
  <c r="O16"/>
  <c r="O22"/>
  <c r="O23"/>
  <c r="O12"/>
  <c r="O24"/>
  <c r="O30"/>
  <c r="O14"/>
  <c r="O37"/>
  <c r="O41"/>
  <c r="O45"/>
  <c r="O44"/>
  <c r="S12"/>
  <c r="S24"/>
  <c r="S30"/>
  <c r="S14"/>
  <c r="S37"/>
  <c r="S41"/>
  <c r="T41" s="1"/>
  <c r="S45"/>
  <c r="S44"/>
  <c r="S18"/>
  <c r="S16"/>
  <c r="S22"/>
  <c r="T22" s="1"/>
  <c r="S23"/>
  <c r="S36"/>
  <c r="S8"/>
  <c r="S10"/>
  <c r="K44"/>
  <c r="K41"/>
  <c r="AB41" s="1"/>
  <c r="K45"/>
  <c r="AB45" s="1"/>
  <c r="K30"/>
  <c r="AB30" s="1"/>
  <c r="K14"/>
  <c r="AB14" s="1"/>
  <c r="K37"/>
  <c r="AB37" s="1"/>
  <c r="K23"/>
  <c r="AB23" s="1"/>
  <c r="K12"/>
  <c r="K24"/>
  <c r="K22"/>
  <c r="K16"/>
  <c r="AB16" s="1"/>
  <c r="K18"/>
  <c r="AB18" s="1"/>
  <c r="K36"/>
  <c r="AB36" s="1"/>
  <c r="K8"/>
  <c r="AB8" s="1"/>
  <c r="DY14"/>
  <c r="DX14"/>
  <c r="DP14"/>
  <c r="CW36"/>
  <c r="CX36"/>
  <c r="DG36" s="1"/>
  <c r="CZ36"/>
  <c r="DA36"/>
  <c r="DJ36" s="1"/>
  <c r="DC36"/>
  <c r="DL36" s="1"/>
  <c r="DD36"/>
  <c r="DM36" s="1"/>
  <c r="CW8"/>
  <c r="CX8"/>
  <c r="DG8" s="1"/>
  <c r="CZ8"/>
  <c r="DI8" s="1"/>
  <c r="DA8"/>
  <c r="DJ8" s="1"/>
  <c r="DC8"/>
  <c r="DD8"/>
  <c r="DM8" s="1"/>
  <c r="CW10"/>
  <c r="DF10" s="1"/>
  <c r="CX10"/>
  <c r="DG10" s="1"/>
  <c r="CZ10"/>
  <c r="DI10" s="1"/>
  <c r="DA10"/>
  <c r="DC10"/>
  <c r="DD10"/>
  <c r="DM10" s="1"/>
  <c r="CW18"/>
  <c r="DF18" s="1"/>
  <c r="CX18"/>
  <c r="DG18" s="1"/>
  <c r="CZ18"/>
  <c r="DA18"/>
  <c r="DJ18" s="1"/>
  <c r="DC18"/>
  <c r="DL18" s="1"/>
  <c r="DD18"/>
  <c r="DM18" s="1"/>
  <c r="CW16"/>
  <c r="CX16"/>
  <c r="DG16" s="1"/>
  <c r="CZ16"/>
  <c r="DI16" s="1"/>
  <c r="DA16"/>
  <c r="DJ16" s="1"/>
  <c r="DC16"/>
  <c r="DL16" s="1"/>
  <c r="DD16"/>
  <c r="DM16" s="1"/>
  <c r="CW22"/>
  <c r="CX22"/>
  <c r="DG22" s="1"/>
  <c r="CZ22"/>
  <c r="DA22"/>
  <c r="DJ22" s="1"/>
  <c r="DC22"/>
  <c r="DD22"/>
  <c r="DM22" s="1"/>
  <c r="CW23"/>
  <c r="CX23"/>
  <c r="CZ23"/>
  <c r="DI23" s="1"/>
  <c r="DA23"/>
  <c r="DC23"/>
  <c r="DD23"/>
  <c r="DM23" s="1"/>
  <c r="CW12"/>
  <c r="DF12" s="1"/>
  <c r="CX12"/>
  <c r="DG12" s="1"/>
  <c r="CZ12"/>
  <c r="DA12"/>
  <c r="DJ12" s="1"/>
  <c r="DC12"/>
  <c r="DL12" s="1"/>
  <c r="DD12"/>
  <c r="DM12" s="1"/>
  <c r="CW24"/>
  <c r="CX24"/>
  <c r="DG24" s="1"/>
  <c r="CZ24"/>
  <c r="DI24" s="1"/>
  <c r="DA24"/>
  <c r="DJ24" s="1"/>
  <c r="DC24"/>
  <c r="DL24" s="1"/>
  <c r="DD24"/>
  <c r="DM24" s="1"/>
  <c r="CW30"/>
  <c r="DF30" s="1"/>
  <c r="CX30"/>
  <c r="CZ30"/>
  <c r="DA30"/>
  <c r="DJ30" s="1"/>
  <c r="DC30"/>
  <c r="DD30"/>
  <c r="DM30" s="1"/>
  <c r="CW14"/>
  <c r="DF14" s="1"/>
  <c r="CX14"/>
  <c r="DG14" s="1"/>
  <c r="CZ14"/>
  <c r="DI14" s="1"/>
  <c r="DA14"/>
  <c r="DC14"/>
  <c r="DL14" s="1"/>
  <c r="DD14"/>
  <c r="DM14" s="1"/>
  <c r="CW37"/>
  <c r="DF37" s="1"/>
  <c r="CX37"/>
  <c r="DG37" s="1"/>
  <c r="CZ37"/>
  <c r="DA37"/>
  <c r="DJ37" s="1"/>
  <c r="DC37"/>
  <c r="DL37" s="1"/>
  <c r="DD37"/>
  <c r="DM37" s="1"/>
  <c r="CW41"/>
  <c r="DF41" s="1"/>
  <c r="CX41"/>
  <c r="DG41" s="1"/>
  <c r="CZ41"/>
  <c r="DA41"/>
  <c r="DJ41" s="1"/>
  <c r="DC41"/>
  <c r="DD41"/>
  <c r="DM41" s="1"/>
  <c r="CW45"/>
  <c r="DF45" s="1"/>
  <c r="CX45"/>
  <c r="DG45" s="1"/>
  <c r="CZ45"/>
  <c r="DI45" s="1"/>
  <c r="DA45"/>
  <c r="DC45"/>
  <c r="DL45" s="1"/>
  <c r="DD45"/>
  <c r="DM45" s="1"/>
  <c r="CW44"/>
  <c r="DF44" s="1"/>
  <c r="CX44"/>
  <c r="DG44" s="1"/>
  <c r="CZ44"/>
  <c r="DA44"/>
  <c r="DJ44" s="1"/>
  <c r="DC44"/>
  <c r="DD44"/>
  <c r="DM44" s="1"/>
  <c r="BG36"/>
  <c r="BP36" s="1"/>
  <c r="BH36"/>
  <c r="BJ36"/>
  <c r="BK36"/>
  <c r="BT36" s="1"/>
  <c r="BG8"/>
  <c r="BH8"/>
  <c r="BQ8" s="1"/>
  <c r="BJ8"/>
  <c r="BK8"/>
  <c r="BT8" s="1"/>
  <c r="BG10"/>
  <c r="BP10" s="1"/>
  <c r="BH10"/>
  <c r="BQ10" s="1"/>
  <c r="BJ10"/>
  <c r="BK10"/>
  <c r="BT10" s="1"/>
  <c r="BG18"/>
  <c r="BP18" s="1"/>
  <c r="BH18"/>
  <c r="BQ18" s="1"/>
  <c r="BJ18"/>
  <c r="BK18"/>
  <c r="BT18" s="1"/>
  <c r="BG16"/>
  <c r="BP16" s="1"/>
  <c r="BH16"/>
  <c r="BJ16"/>
  <c r="BS16" s="1"/>
  <c r="BK16"/>
  <c r="BT16" s="1"/>
  <c r="BG22"/>
  <c r="BH22"/>
  <c r="BQ22" s="1"/>
  <c r="BJ22"/>
  <c r="BK22"/>
  <c r="BT22" s="1"/>
  <c r="BG23"/>
  <c r="BP23" s="1"/>
  <c r="BH23"/>
  <c r="BQ23" s="1"/>
  <c r="BJ23"/>
  <c r="BS23" s="1"/>
  <c r="BK23"/>
  <c r="BT23" s="1"/>
  <c r="BG12"/>
  <c r="BP12" s="1"/>
  <c r="BH12"/>
  <c r="BQ12" s="1"/>
  <c r="BJ12"/>
  <c r="BS12" s="1"/>
  <c r="BK12"/>
  <c r="BT12" s="1"/>
  <c r="BG24"/>
  <c r="BP24" s="1"/>
  <c r="BH24"/>
  <c r="BJ24"/>
  <c r="BK24"/>
  <c r="BT24" s="1"/>
  <c r="BG30"/>
  <c r="BP30" s="1"/>
  <c r="BH30"/>
  <c r="BQ30" s="1"/>
  <c r="BJ30"/>
  <c r="BS30" s="1"/>
  <c r="BK30"/>
  <c r="BG14"/>
  <c r="BP14" s="1"/>
  <c r="BH14"/>
  <c r="BJ14"/>
  <c r="BS14" s="1"/>
  <c r="BK14"/>
  <c r="BT14" s="1"/>
  <c r="BG37"/>
  <c r="BP37" s="1"/>
  <c r="BH37"/>
  <c r="BQ37" s="1"/>
  <c r="BJ37"/>
  <c r="BK37"/>
  <c r="BT37" s="1"/>
  <c r="BG41"/>
  <c r="BH41"/>
  <c r="BQ41" s="1"/>
  <c r="BJ41"/>
  <c r="BK41"/>
  <c r="BT41" s="1"/>
  <c r="BG45"/>
  <c r="BP45" s="1"/>
  <c r="BH45"/>
  <c r="BQ45" s="1"/>
  <c r="BJ45"/>
  <c r="BS45" s="1"/>
  <c r="BK45"/>
  <c r="BT45" s="1"/>
  <c r="BG44"/>
  <c r="BH44"/>
  <c r="BQ44" s="1"/>
  <c r="BJ44"/>
  <c r="BK44"/>
  <c r="BT44" s="1"/>
  <c r="BE36"/>
  <c r="BN36" s="1"/>
  <c r="BE8"/>
  <c r="BN8" s="1"/>
  <c r="BE10"/>
  <c r="BN10" s="1"/>
  <c r="BE18"/>
  <c r="BN18" s="1"/>
  <c r="BE16"/>
  <c r="BN16" s="1"/>
  <c r="BE22"/>
  <c r="BN22" s="1"/>
  <c r="BE23"/>
  <c r="BN23" s="1"/>
  <c r="BE12"/>
  <c r="BN12" s="1"/>
  <c r="BE24"/>
  <c r="BN24" s="1"/>
  <c r="BE30"/>
  <c r="BN30" s="1"/>
  <c r="BE14"/>
  <c r="BN14" s="1"/>
  <c r="BE37"/>
  <c r="BN37" s="1"/>
  <c r="BE41"/>
  <c r="BN41" s="1"/>
  <c r="BE45"/>
  <c r="BN45" s="1"/>
  <c r="BE44"/>
  <c r="BN44" s="1"/>
  <c r="BD36"/>
  <c r="BD8"/>
  <c r="BM8" s="1"/>
  <c r="BD10"/>
  <c r="BD18"/>
  <c r="BM18" s="1"/>
  <c r="BD16"/>
  <c r="BM16" s="1"/>
  <c r="BD22"/>
  <c r="BM22" s="1"/>
  <c r="BD23"/>
  <c r="BM12"/>
  <c r="BD24"/>
  <c r="BD30"/>
  <c r="BM30" s="1"/>
  <c r="BD14"/>
  <c r="BD37"/>
  <c r="BM37" s="1"/>
  <c r="BD41"/>
  <c r="BM41" s="1"/>
  <c r="BD45"/>
  <c r="BM45" s="1"/>
  <c r="BD44"/>
  <c r="BM44" s="1"/>
  <c r="AB10"/>
  <c r="AB22"/>
  <c r="AB12"/>
  <c r="AB44"/>
  <c r="EE14"/>
  <c r="ED14"/>
  <c r="DV14"/>
  <c r="DU14"/>
  <c r="EB14"/>
  <c r="EA14"/>
  <c r="DS14"/>
  <c r="DR14"/>
  <c r="AB24"/>
  <c r="EF43"/>
  <c r="EC43"/>
  <c r="DZ43"/>
  <c r="DW43"/>
  <c r="DT43"/>
  <c r="DQ43"/>
  <c r="DL43"/>
  <c r="DG43"/>
  <c r="BT43"/>
  <c r="BN43"/>
  <c r="CV43"/>
  <c r="CS43"/>
  <c r="CP43"/>
  <c r="CM43"/>
  <c r="CJ43"/>
  <c r="CG43"/>
  <c r="CD43"/>
  <c r="CA43"/>
  <c r="BX43"/>
  <c r="BC43"/>
  <c r="AZ43"/>
  <c r="AW43"/>
  <c r="AT43"/>
  <c r="AQ43"/>
  <c r="AN43"/>
  <c r="AK43"/>
  <c r="AH43"/>
  <c r="AE43"/>
  <c r="S43"/>
  <c r="O43"/>
  <c r="K43"/>
  <c r="AB43" s="1"/>
  <c r="T14" l="1"/>
  <c r="T16"/>
  <c r="EG30"/>
  <c r="EG8"/>
  <c r="EG23"/>
  <c r="EG45"/>
  <c r="EG22"/>
  <c r="EG14"/>
  <c r="EG37"/>
  <c r="EG18"/>
  <c r="BF24"/>
  <c r="BO24" s="1"/>
  <c r="T37"/>
  <c r="T10"/>
  <c r="BF36"/>
  <c r="BO36" s="1"/>
  <c r="EG41"/>
  <c r="EG16"/>
  <c r="EG12"/>
  <c r="EG24"/>
  <c r="EG36"/>
  <c r="EG10"/>
  <c r="T44"/>
  <c r="CY22"/>
  <c r="DH22" s="1"/>
  <c r="EG44"/>
  <c r="DE10"/>
  <c r="DN10" s="1"/>
  <c r="CY24"/>
  <c r="DE22"/>
  <c r="BI22"/>
  <c r="BI8"/>
  <c r="BR8" s="1"/>
  <c r="DB44"/>
  <c r="DK44" s="1"/>
  <c r="DB30"/>
  <c r="DB12"/>
  <c r="DK12" s="1"/>
  <c r="CY23"/>
  <c r="DH23" s="1"/>
  <c r="BL37"/>
  <c r="BU37" s="1"/>
  <c r="BL18"/>
  <c r="BU18" s="1"/>
  <c r="BI44"/>
  <c r="BI41"/>
  <c r="BR41" s="1"/>
  <c r="DB41"/>
  <c r="DK41" s="1"/>
  <c r="DQ14"/>
  <c r="T18"/>
  <c r="DW14"/>
  <c r="BF23"/>
  <c r="DE12"/>
  <c r="DN12" s="1"/>
  <c r="CY16"/>
  <c r="DE8"/>
  <c r="DN8" s="1"/>
  <c r="BL44"/>
  <c r="BU44" s="1"/>
  <c r="BL41"/>
  <c r="BU41" s="1"/>
  <c r="BL24"/>
  <c r="BU24" s="1"/>
  <c r="BL10"/>
  <c r="BL36"/>
  <c r="BU36" s="1"/>
  <c r="DE30"/>
  <c r="DN30" s="1"/>
  <c r="DI30"/>
  <c r="DF23"/>
  <c r="DZ14"/>
  <c r="EC14"/>
  <c r="DT14"/>
  <c r="BF14"/>
  <c r="DE44"/>
  <c r="CY14"/>
  <c r="DH14" s="1"/>
  <c r="CY8"/>
  <c r="EF14"/>
  <c r="BS10"/>
  <c r="BP22"/>
  <c r="BS36"/>
  <c r="BF41"/>
  <c r="BO41" s="1"/>
  <c r="BF16"/>
  <c r="BI37"/>
  <c r="BR37" s="1"/>
  <c r="BI18"/>
  <c r="BL14"/>
  <c r="BU14" s="1"/>
  <c r="CY44"/>
  <c r="DE36"/>
  <c r="DN36" s="1"/>
  <c r="DE24"/>
  <c r="EK24" s="1"/>
  <c r="BP41"/>
  <c r="BM23"/>
  <c r="BF45"/>
  <c r="BF22"/>
  <c r="BI16"/>
  <c r="BR16" s="1"/>
  <c r="CY45"/>
  <c r="DH45" s="1"/>
  <c r="DB23"/>
  <c r="BF44"/>
  <c r="BI45"/>
  <c r="BR45" s="1"/>
  <c r="BL16"/>
  <c r="CY41"/>
  <c r="DB22"/>
  <c r="DK22" s="1"/>
  <c r="DB45"/>
  <c r="DE23"/>
  <c r="DN23" s="1"/>
  <c r="BM24"/>
  <c r="T12"/>
  <c r="BF12"/>
  <c r="BO12" s="1"/>
  <c r="BI23"/>
  <c r="BL45"/>
  <c r="BU45" s="1"/>
  <c r="BL22"/>
  <c r="BU22" s="1"/>
  <c r="CY18"/>
  <c r="DH18" s="1"/>
  <c r="CY37"/>
  <c r="DB16"/>
  <c r="DE45"/>
  <c r="BR44"/>
  <c r="BS24"/>
  <c r="DN44"/>
  <c r="T24"/>
  <c r="BI12"/>
  <c r="BL23"/>
  <c r="BU23" s="1"/>
  <c r="CY10"/>
  <c r="DH10" s="1"/>
  <c r="DB18"/>
  <c r="DK18" s="1"/>
  <c r="DB37"/>
  <c r="EJ37" s="1"/>
  <c r="DE16"/>
  <c r="EK16" s="1"/>
  <c r="DE41"/>
  <c r="DN41" s="1"/>
  <c r="BO23"/>
  <c r="BT30"/>
  <c r="T30"/>
  <c r="BF30"/>
  <c r="BO30" s="1"/>
  <c r="BF8"/>
  <c r="BO8" s="1"/>
  <c r="BI24"/>
  <c r="BR24" s="1"/>
  <c r="BI36"/>
  <c r="BL12"/>
  <c r="CY30"/>
  <c r="DH30" s="1"/>
  <c r="DB10"/>
  <c r="DK10" s="1"/>
  <c r="DB14"/>
  <c r="DK14" s="1"/>
  <c r="DE18"/>
  <c r="DN18" s="1"/>
  <c r="DE37"/>
  <c r="DN37" s="1"/>
  <c r="BQ14"/>
  <c r="BQ16"/>
  <c r="BF10"/>
  <c r="BO10" s="1"/>
  <c r="BI30"/>
  <c r="CY36"/>
  <c r="DH36" s="1"/>
  <c r="DB8"/>
  <c r="DE14"/>
  <c r="DN14" s="1"/>
  <c r="BM36"/>
  <c r="BF37"/>
  <c r="BF18"/>
  <c r="BO18" s="1"/>
  <c r="BI14"/>
  <c r="BI10"/>
  <c r="BL30"/>
  <c r="BU30" s="1"/>
  <c r="BL8"/>
  <c r="BU8" s="1"/>
  <c r="CY12"/>
  <c r="DH12" s="1"/>
  <c r="DB36"/>
  <c r="DK36" s="1"/>
  <c r="DB24"/>
  <c r="T36"/>
  <c r="T23"/>
  <c r="T8"/>
  <c r="T45"/>
  <c r="BP44"/>
  <c r="BM14"/>
  <c r="BM10"/>
  <c r="DI22"/>
  <c r="BO16"/>
  <c r="BR23"/>
  <c r="BU16"/>
  <c r="BS41"/>
  <c r="BS22"/>
  <c r="DL44"/>
  <c r="DG23"/>
  <c r="BO22"/>
  <c r="BQ24"/>
  <c r="BP8"/>
  <c r="BQ36"/>
  <c r="DH44"/>
  <c r="DI41"/>
  <c r="DG30"/>
  <c r="BR22"/>
  <c r="BR18"/>
  <c r="BS44"/>
  <c r="BR30"/>
  <c r="BS8"/>
  <c r="DN16"/>
  <c r="BS37"/>
  <c r="BS18"/>
  <c r="DH16"/>
  <c r="DJ45"/>
  <c r="DL41"/>
  <c r="DJ14"/>
  <c r="DL30"/>
  <c r="DF24"/>
  <c r="DJ23"/>
  <c r="DL22"/>
  <c r="DF16"/>
  <c r="DJ10"/>
  <c r="DL8"/>
  <c r="DF36"/>
  <c r="DI44"/>
  <c r="DI37"/>
  <c r="DI12"/>
  <c r="DI18"/>
  <c r="DL23"/>
  <c r="DF22"/>
  <c r="DL10"/>
  <c r="DF8"/>
  <c r="DI36"/>
  <c r="EG43"/>
  <c r="BS43"/>
  <c r="CY43"/>
  <c r="DH43" s="1"/>
  <c r="DM43"/>
  <c r="BP43"/>
  <c r="BQ43"/>
  <c r="BI43"/>
  <c r="DE43"/>
  <c r="DN43" s="1"/>
  <c r="DJ43"/>
  <c r="BF43"/>
  <c r="DB43"/>
  <c r="DK43" s="1"/>
  <c r="DI43"/>
  <c r="BM43"/>
  <c r="DF43"/>
  <c r="BL43"/>
  <c r="T43"/>
  <c r="EJ24" l="1"/>
  <c r="DK37"/>
  <c r="EH16"/>
  <c r="EI44"/>
  <c r="EH37"/>
  <c r="BR10"/>
  <c r="EK44"/>
  <c r="EJ16"/>
  <c r="EI41"/>
  <c r="EJ23"/>
  <c r="EI37"/>
  <c r="DK16"/>
  <c r="EJ8"/>
  <c r="EK37"/>
  <c r="DK23"/>
  <c r="EI8"/>
  <c r="BU12"/>
  <c r="BR12"/>
  <c r="EK10"/>
  <c r="BR36"/>
  <c r="DN24"/>
  <c r="DH8"/>
  <c r="DK8"/>
  <c r="DK24"/>
  <c r="DH24"/>
  <c r="EJ45"/>
  <c r="DK45"/>
  <c r="DH41"/>
  <c r="EH45"/>
  <c r="EK30"/>
  <c r="EH22"/>
  <c r="EI16"/>
  <c r="EI22"/>
  <c r="EI18"/>
  <c r="EK8"/>
  <c r="EK22"/>
  <c r="BO37"/>
  <c r="EJ10"/>
  <c r="EI45"/>
  <c r="EJ41"/>
  <c r="EJ44"/>
  <c r="EJ30"/>
  <c r="EH30"/>
  <c r="EI10"/>
  <c r="EK45"/>
  <c r="EH44"/>
  <c r="EJ12"/>
  <c r="EH8"/>
  <c r="EJ18"/>
  <c r="BO45"/>
  <c r="EH12"/>
  <c r="EH41"/>
  <c r="EH14"/>
  <c r="EI23"/>
  <c r="DN45"/>
  <c r="BO14"/>
  <c r="DK30"/>
  <c r="EI12"/>
  <c r="EI24"/>
  <c r="EH36"/>
  <c r="EK36"/>
  <c r="BR14"/>
  <c r="EJ43"/>
  <c r="DH37"/>
  <c r="DN22"/>
  <c r="EJ22"/>
  <c r="EK18"/>
  <c r="EH23"/>
  <c r="EI29"/>
  <c r="EI14"/>
  <c r="EH24"/>
  <c r="EK41"/>
  <c r="BU10"/>
  <c r="EJ14"/>
  <c r="EH18"/>
  <c r="EK14"/>
  <c r="EH10"/>
  <c r="EK43"/>
  <c r="EK23"/>
  <c r="EK12"/>
  <c r="EJ36"/>
  <c r="EI36"/>
  <c r="EI30"/>
  <c r="BO44"/>
  <c r="EH43"/>
  <c r="BR43"/>
  <c r="BU43"/>
  <c r="EI43"/>
  <c r="BO43"/>
  <c r="Q11" i="10" l="1"/>
  <c r="T11"/>
  <c r="G11"/>
  <c r="M11"/>
  <c r="R11"/>
  <c r="H11"/>
  <c r="K11"/>
  <c r="F11"/>
  <c r="N11"/>
  <c r="J11"/>
  <c r="D11"/>
  <c r="L11"/>
  <c r="I11"/>
  <c r="E11"/>
  <c r="P11"/>
  <c r="S11"/>
  <c r="O11"/>
  <c r="N12"/>
  <c r="G12"/>
  <c r="T12"/>
  <c r="H12"/>
  <c r="I12"/>
  <c r="F12"/>
  <c r="J12"/>
  <c r="K12"/>
  <c r="L12"/>
  <c r="C12"/>
  <c r="M12"/>
  <c r="D12"/>
  <c r="S12"/>
  <c r="O12"/>
  <c r="Q12"/>
  <c r="R12"/>
  <c r="E12"/>
  <c r="P12"/>
  <c r="K10"/>
  <c r="G10"/>
  <c r="N10"/>
  <c r="F10"/>
  <c r="T10"/>
  <c r="R10"/>
  <c r="I10"/>
  <c r="C10"/>
  <c r="J10"/>
  <c r="S10"/>
  <c r="M10"/>
  <c r="E10"/>
  <c r="O10"/>
  <c r="P10"/>
  <c r="H10"/>
  <c r="Q10"/>
  <c r="L10"/>
  <c r="D10"/>
  <c r="C39"/>
</calcChain>
</file>

<file path=xl/sharedStrings.xml><?xml version="1.0" encoding="utf-8"?>
<sst xmlns="http://schemas.openxmlformats.org/spreadsheetml/2006/main" count="952" uniqueCount="275">
  <si>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</si>
  <si>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</si>
  <si>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</si>
  <si>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</si>
  <si>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</si>
  <si>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</si>
  <si>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</si>
  <si>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</si>
  <si>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</si>
  <si>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</si>
  <si>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</si>
  <si>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</si>
  <si>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</si>
  <si>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</si>
  <si>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</si>
  <si>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</si>
  <si>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</si>
  <si>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</si>
  <si>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</si>
  <si>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</si>
  <si>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</si>
  <si>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</si>
  <si>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</si>
  <si>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</si>
  <si>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</si>
  <si>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</si>
  <si>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</si>
  <si>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</si>
  <si>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</si>
  <si>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</si>
  <si>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</si>
  <si>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</si>
  <si>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</si>
  <si>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</si>
  <si>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</si>
  <si>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</si>
  <si>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</si>
  <si>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</si>
  <si>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</si>
  <si>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</si>
  <si>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</si>
  <si>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</si>
  <si>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</si>
  <si>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</si>
  <si>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</si>
  <si>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</si>
  <si>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</si>
  <si>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</si>
  <si>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</si>
  <si>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</si>
  <si>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</si>
  <si>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</si>
  <si>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</si>
  <si>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</si>
  <si>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</si>
  <si>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</si>
  <si>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</si>
  <si>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</si>
  <si>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</si>
  <si>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</si>
  <si>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</si>
  <si>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</si>
  <si>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</si>
  <si>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</si>
  <si>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</si>
  <si>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</si>
  <si>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</si>
  <si>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</si>
  <si>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</si>
  <si>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</si>
  <si>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</si>
  <si>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</si>
  <si>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</si>
  <si>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</si>
  <si>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</si>
  <si>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</si>
  <si>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</si>
  <si>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</si>
  <si>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</si>
  <si>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</si>
  <si>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</si>
  <si>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</si>
  <si>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</si>
  <si>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</si>
  <si>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</si>
  <si>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</si>
  <si>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</si>
  <si>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</si>
  <si>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</si>
  <si>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</si>
  <si>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</si>
  <si>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</si>
  <si>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</si>
  <si>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</si>
  <si>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</si>
  <si>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</si>
  <si>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</si>
  <si>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</si>
  <si>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</si>
  <si>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</si>
  <si>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</si>
  <si>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</si>
  <si>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</si>
  <si>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</si>
  <si>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</si>
  <si>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</si>
  <si>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</si>
  <si>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</si>
  <si>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</si>
  <si>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</si>
  <si>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</si>
  <si>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</si>
  <si>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</si>
  <si>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</si>
  <si>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</si>
  <si>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</si>
  <si>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</si>
  <si>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</si>
  <si>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</si>
  <si>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</si>
  <si>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</si>
  <si>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</si>
  <si>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</si>
  <si>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</si>
  <si>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</si>
  <si>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</si>
  <si>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</si>
  <si>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</si>
  <si>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</si>
  <si>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</si>
  <si>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</si>
  <si>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</si>
  <si>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</si>
  <si>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</si>
  <si>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</si>
  <si>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</si>
  <si>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</si>
  <si>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</si>
  <si>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</si>
  <si>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</si>
  <si>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</si>
  <si>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</si>
  <si>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</si>
  <si>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</si>
  <si>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</si>
  <si>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</si>
  <si>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</si>
  <si>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</si>
  <si>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</si>
  <si>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</si>
  <si>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</si>
  <si>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</si>
  <si>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</si>
  <si>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</si>
  <si>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</si>
  <si>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</si>
  <si>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</si>
  <si>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</si>
  <si>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</si>
  <si>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</si>
  <si>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</si>
  <si>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</si>
  <si>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</si>
  <si>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</si>
  <si>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</si>
  <si>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</si>
  <si>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</si>
  <si>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</si>
  <si>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</si>
  <si>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</si>
  <si>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</si>
  <si>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</si>
  <si>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</si>
  <si>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</si>
  <si>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</si>
  <si>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</si>
  <si>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</si>
  <si>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</si>
  <si>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</si>
  <si>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</si>
  <si>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</si>
  <si>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</si>
  <si>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</si>
  <si>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</si>
  <si>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</si>
  <si>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</si>
  <si>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</si>
  <si>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</si>
  <si>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</si>
  <si>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</si>
  <si>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</si>
  <si>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</si>
  <si>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</si>
  <si>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</si>
  <si>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</si>
  <si>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</si>
  <si>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</si>
  <si>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</si>
  <si>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</si>
  <si>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</si>
  <si>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</si>
  <si>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</si>
  <si>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</si>
  <si>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</si>
  <si>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</si>
  <si>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</si>
  <si>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</si>
  <si>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</si>
  <si>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</si>
  <si>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</si>
  <si>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</si>
  <si>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</si>
  <si>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Uttarakhand Sanskriti Shiksha Parishad</t>
  </si>
  <si>
    <t>Central Boards</t>
  </si>
  <si>
    <t>State Boards</t>
  </si>
  <si>
    <t>Year</t>
  </si>
  <si>
    <t>All Categories</t>
  </si>
  <si>
    <t>Scheduled Caste</t>
  </si>
  <si>
    <t>Scheduled Tribe</t>
  </si>
  <si>
    <t>Chhattisgarh State Open School</t>
  </si>
  <si>
    <t>Rajasthan State Open School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</si>
  <si>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</si>
  <si>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</si>
  <si>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</si>
  <si>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# The Institute is mainly meant for Women, Boys enrolment pertains to wards of the staff.</t>
  </si>
  <si>
    <t>** Figures pertains to 'ALIM' and 'High Madarsa' as both are equivalent to High School Examination.</t>
  </si>
  <si>
    <t>Karnataka Secondary Education Examination Board</t>
  </si>
  <si>
    <t>Kerala Board of Public Examination</t>
  </si>
  <si>
    <t>West Bengal Board of Secondary Education**</t>
  </si>
  <si>
    <t xml:space="preserve"> @Data for december 2017 isrepeated from previous year 2016, MHRD</t>
  </si>
  <si>
    <t>@ Data is provisional.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</si>
  <si>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</si>
  <si>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</si>
  <si>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</si>
  <si>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</si>
  <si>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</si>
  <si>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</si>
  <si>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</si>
  <si>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</si>
  <si>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</si>
  <si>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</si>
  <si>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</si>
  <si>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(ALL)</t>
  </si>
  <si>
    <t>Central Board of Secondary Education New Delhi @</t>
  </si>
  <si>
    <t>Council for the Indian School Certificate Examinations New Delhi</t>
  </si>
  <si>
    <t xml:space="preserve">Directorate of Government Examination Andhra Pradesh </t>
  </si>
  <si>
    <t xml:space="preserve">Directorate of Government Examination Telangana State </t>
  </si>
  <si>
    <t>Banasthali Vidyapith  Rajasthan#</t>
  </si>
  <si>
    <t>Bihar School Examinaiton Board Patna</t>
  </si>
  <si>
    <t>Bihar State Madrasa Education Board Patna</t>
  </si>
  <si>
    <t>Chhattisgarh Madarsa Board Raipur</t>
  </si>
  <si>
    <t>Chhatisgarh Sanskriti Vidya Mandalam Raipur</t>
  </si>
  <si>
    <t>Goa Board of Secondary and Higher Secondary Education</t>
  </si>
  <si>
    <t>Gujarat Secondary and Higher Secondary Education Board</t>
  </si>
  <si>
    <t>Himachal Pradesh Board of School Education</t>
  </si>
  <si>
    <t>Jammu and Kashmir State Board of School Education</t>
  </si>
  <si>
    <t>Jharkhand Academic Council Ranchi</t>
  </si>
  <si>
    <t>Maharashtra State Board of Secondary and Higher Secondary Education</t>
  </si>
  <si>
    <t xml:space="preserve">Board of Secondary Education Madhya Pradesh </t>
  </si>
  <si>
    <t>Board of Secondary Education Manipur</t>
  </si>
  <si>
    <t>Board of Secondary Education Odisha</t>
  </si>
  <si>
    <t>Board of Secondary Education Rajasthan</t>
  </si>
  <si>
    <t>State Board of School Educaiton Tamil Nadu</t>
  </si>
  <si>
    <t>Madhyamik Shiksha Parishad Uttar Pradesh</t>
  </si>
  <si>
    <t>State Madrassa Education Board Assam</t>
  </si>
  <si>
    <t>Aligarh Muslim University Board of Secondary and Sr. Secondary Education</t>
  </si>
  <si>
    <t>Maharshi Patanjali Sanskrit Sansthan Bhopal Madhya Pradesh</t>
  </si>
  <si>
    <t>Rashtriya Sanskrit Sansthan New delhi</t>
  </si>
  <si>
    <t>Uttar Pradesh Dayalbag Education Institute</t>
  </si>
  <si>
    <t>Uttar Pradesh Board of Secondary Sanskrit Education</t>
  </si>
  <si>
    <t>Telangana Open School Society</t>
  </si>
  <si>
    <t>Madhya Pradesh State Open School Education Board</t>
  </si>
  <si>
    <t>Table 15 - SECONDARY EXAMINATION RESULTS DURING 2010 - 2017 (CENTRAL/STATE BOARDS)</t>
  </si>
  <si>
    <t>Table 16 -SECONDARY EXAMINATION RESULTS DURING 2010 - 2017 (OPEN SCHOOL BOARDS)</t>
  </si>
  <si>
    <t>Table 17 - SECONDARY EXAMINATION RESULTS DURING 2010 - 2017 (ALL BOARDS)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</si>
</sst>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3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43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43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43" fontId="0" fillId="12" borderId="1" xfId="1" applyFont="1" applyFill="1" applyBorder="1"/>
    <xf numFmtId="43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43" fontId="18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4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4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/>
    <xf numFmtId="0" fontId="25" fillId="0" borderId="1" xfId="0" applyFont="1" applyFill="1" applyBorder="1" applyAlignment="1">
      <alignment horizontal="left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43" fontId="0" fillId="0" borderId="0" xfId="0" applyNumberFormat="1" applyBorder="1"/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right" vertical="center"/>
    </xf>
    <xf numFmtId="0" fontId="4" fillId="14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tables%202011-15/tables%202011-15%20without%20formula/X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tables%202011-15/tables%202012-15%20with%20formula/X%202012-Data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tables%202011-15/tables%202012-15%20with%20formula/X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4">
          <cell r="AG44">
            <v>9799667</v>
          </cell>
          <cell r="AH44">
            <v>7818871</v>
          </cell>
          <cell r="AI44">
            <v>17623309</v>
          </cell>
          <cell r="AP44">
            <v>7183560</v>
          </cell>
          <cell r="AQ44">
            <v>6013853</v>
          </cell>
          <cell r="AR44">
            <v>13199625</v>
          </cell>
          <cell r="BZ44">
            <v>1687903</v>
          </cell>
          <cell r="CA44">
            <v>1379568</v>
          </cell>
          <cell r="CB44">
            <v>3067471</v>
          </cell>
          <cell r="CI44">
            <v>1150634</v>
          </cell>
          <cell r="CJ44">
            <v>977953</v>
          </cell>
          <cell r="CK44">
            <v>2128587</v>
          </cell>
          <cell r="DS44">
            <v>661275</v>
          </cell>
          <cell r="DT44">
            <v>531300</v>
          </cell>
          <cell r="DU44">
            <v>1192575</v>
          </cell>
          <cell r="EB44">
            <v>415430</v>
          </cell>
          <cell r="EC44">
            <v>332993</v>
          </cell>
          <cell r="ED44">
            <v>748423</v>
          </cell>
        </row>
      </sheetData>
      <sheetData sheetId="1">
        <row r="14">
          <cell r="C14">
            <v>318896</v>
          </cell>
          <cell r="D14">
            <v>219066</v>
          </cell>
          <cell r="E14">
            <v>537962</v>
          </cell>
          <cell r="F14">
            <v>187686</v>
          </cell>
          <cell r="G14">
            <v>117295</v>
          </cell>
          <cell r="H14">
            <v>304981</v>
          </cell>
          <cell r="I14">
            <v>54250</v>
          </cell>
          <cell r="J14">
            <v>33662</v>
          </cell>
          <cell r="K14">
            <v>87912</v>
          </cell>
          <cell r="L14">
            <v>30472</v>
          </cell>
          <cell r="M14">
            <v>18269</v>
          </cell>
          <cell r="N14">
            <v>48741</v>
          </cell>
          <cell r="O14">
            <v>36915</v>
          </cell>
          <cell r="P14">
            <v>31149</v>
          </cell>
          <cell r="Q14">
            <v>68064</v>
          </cell>
          <cell r="R14">
            <v>22923</v>
          </cell>
          <cell r="S14">
            <v>16365</v>
          </cell>
          <cell r="T14">
            <v>39288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 board"/>
      <sheetName val="TS"/>
      <sheetName val="Pass%TS"/>
      <sheetName val="Chart"/>
      <sheetName val="State-wise"/>
      <sheetName val="Sheet1"/>
    </sheetNames>
    <sheetDataSet>
      <sheetData sheetId="0">
        <row r="44">
          <cell r="AG44">
            <v>10042685</v>
          </cell>
        </row>
      </sheetData>
      <sheetData sheetId="1">
        <row r="14">
          <cell r="C14">
            <v>347228</v>
          </cell>
          <cell r="D14">
            <v>200891</v>
          </cell>
          <cell r="E14">
            <v>548119</v>
          </cell>
          <cell r="F14">
            <v>217754</v>
          </cell>
          <cell r="G14">
            <v>128039</v>
          </cell>
          <cell r="H14">
            <v>345793</v>
          </cell>
          <cell r="I14">
            <v>56716</v>
          </cell>
          <cell r="J14">
            <v>29791</v>
          </cell>
          <cell r="K14">
            <v>86507</v>
          </cell>
          <cell r="L14">
            <v>35086</v>
          </cell>
          <cell r="M14">
            <v>18274</v>
          </cell>
          <cell r="N14">
            <v>53360</v>
          </cell>
          <cell r="O14">
            <v>39167</v>
          </cell>
          <cell r="P14">
            <v>28097</v>
          </cell>
          <cell r="Q14">
            <v>67264</v>
          </cell>
          <cell r="R14">
            <v>21215</v>
          </cell>
          <cell r="S14">
            <v>17900</v>
          </cell>
          <cell r="T14">
            <v>39115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heet2"/>
      <sheetName val="TS"/>
      <sheetName val="Pass%TS"/>
      <sheetName val="Chart"/>
      <sheetName val="STATE"/>
      <sheetName val="State-wise"/>
      <sheetName val="Sheet1"/>
    </sheetNames>
    <sheetDataSet>
      <sheetData sheetId="0">
        <row r="45">
          <cell r="AG45">
            <v>10902439</v>
          </cell>
        </row>
      </sheetData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shree" refreshedDate="43348.458288194444" createdVersion="3" refreshedVersion="3" minRefreshableVersion="3" recordCount="48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s v="Purva Madhyma"/>
    <d v="2017-04-01T00:00:00"/>
    <d v="2017-03-16T00:00:00"/>
    <d v="2017-07-31T00:00:00"/>
    <d v="2017-07-31T00:00:00"/>
    <n v="1910"/>
    <n v="4531"/>
    <n v="17901"/>
    <n v="24342"/>
    <n v="116274"/>
    <n v="805412"/>
    <n v="1936785"/>
    <n v="2858471"/>
    <n v="85435"/>
    <n v="616662"/>
    <n v="1625513"/>
    <n v="2327610"/>
    <n v="81.430000000000007"/>
    <n v="1911"/>
    <n v="7053"/>
    <n v="5598"/>
    <n v="4013"/>
    <n v="2685"/>
    <n v="1551"/>
    <n v="1531"/>
    <n v="0"/>
    <n v="1520426"/>
    <n v="1338045"/>
    <n v="2858471"/>
    <n v="345966"/>
    <n v="301752"/>
    <n v="647718"/>
    <n v="11391"/>
    <n v="9445"/>
    <n v="20836"/>
    <n v="1167948"/>
    <n v="1159662"/>
    <n v="2327610"/>
    <n v="242066"/>
    <n v="238925"/>
    <n v="480991"/>
    <n v="8118"/>
    <n v="7552"/>
    <n v="15670"/>
    <n v="181"/>
    <n v="64"/>
    <n v="245"/>
    <n v="27"/>
    <n v="16"/>
    <n v="43"/>
    <n v="1"/>
    <n v="1"/>
    <n v="2"/>
    <n v="1168129"/>
    <n v="1159726"/>
    <n v="2327855"/>
    <n v="242093"/>
    <n v="238941"/>
    <n v="481034"/>
    <n v="8119"/>
    <n v="7553"/>
    <n v="15672"/>
    <n v="76.83"/>
    <n v="86.67"/>
    <n v="81.44"/>
    <n v="69.98"/>
    <n v="79.180000000000007"/>
    <n v="74.27"/>
    <n v="71.28"/>
    <n v="79.97"/>
    <n v="75.22"/>
    <n v="113777"/>
    <n v="26244"/>
    <n v="140021"/>
    <n v="20183"/>
    <n v="4238"/>
    <n v="24421"/>
    <n v="1207"/>
    <n v="259"/>
    <n v="1466"/>
    <n v="86223"/>
    <n v="20409"/>
    <n v="106632"/>
    <n v="12768"/>
    <n v="2781"/>
    <n v="15549"/>
    <n v="808"/>
    <n v="177"/>
    <n v="985"/>
    <n v="25"/>
    <n v="3"/>
    <n v="28"/>
    <n v="5"/>
    <n v="1"/>
    <n v="6"/>
    <n v="6"/>
    <n v="1"/>
    <n v="7"/>
    <n v="86248"/>
    <n v="20412"/>
    <n v="106660"/>
    <n v="12773"/>
    <n v="2782"/>
    <n v="15555"/>
    <n v="809"/>
    <n v="177"/>
    <n v="986"/>
    <n v="75.8"/>
    <n v="77.78"/>
    <n v="76.17"/>
    <n v="63.29"/>
    <n v="65.64"/>
    <n v="63.7"/>
    <n v="67.03"/>
    <n v="68.34"/>
    <n v="67.260000000000005"/>
    <x v="0"/>
    <x v="0"/>
    <x v="0"/>
    <x v="0"/>
    <x v="0"/>
    <n v="318140"/>
    <x v="0"/>
    <x v="0"/>
    <n v="11529"/>
    <n v="430745"/>
    <n v="292531"/>
    <n v="723276"/>
    <n v="100746"/>
    <n v="77703"/>
    <n v="178449"/>
    <n v="2849"/>
    <n v="2280"/>
    <n v="5129"/>
    <n v="-140021"/>
    <n v="-106905"/>
    <n v="0"/>
    <n v="0"/>
    <n v="0"/>
  </r>
  <r>
    <x v="1"/>
    <x v="1"/>
    <s v="Annual"/>
    <d v="2017-03-24T00:00:00"/>
    <d v="2017-03-31T00:00:00"/>
    <s v="N.A"/>
    <s v="N.A"/>
    <n v="0"/>
    <n v="0"/>
    <n v="36"/>
    <n v="36"/>
    <n v="0"/>
    <n v="0"/>
    <n v="830"/>
    <n v="830"/>
    <n v="0"/>
    <n v="0"/>
    <n v="782"/>
    <n v="782"/>
    <n v="94.22"/>
    <n v="24"/>
    <n v="6"/>
    <n v="5"/>
    <n v="0"/>
    <n v="1"/>
    <n v="0"/>
    <n v="0"/>
    <n v="0"/>
    <n v="546"/>
    <n v="284"/>
    <n v="830"/>
    <n v="69"/>
    <n v="83"/>
    <n v="152"/>
    <n v="7"/>
    <n v="10"/>
    <n v="17"/>
    <n v="518"/>
    <n v="264"/>
    <n v="782"/>
    <n v="60"/>
    <n v="77"/>
    <n v="137"/>
    <n v="5"/>
    <n v="9"/>
    <n v="14"/>
    <n v="0"/>
    <n v="0"/>
    <n v="0"/>
    <n v="0"/>
    <n v="0"/>
    <n v="0"/>
    <n v="0"/>
    <n v="0"/>
    <n v="0"/>
    <n v="518"/>
    <n v="264"/>
    <n v="782"/>
    <n v="60"/>
    <n v="77"/>
    <n v="137"/>
    <n v="5"/>
    <n v="9"/>
    <n v="14"/>
    <n v="94.87"/>
    <n v="92.96"/>
    <n v="94.22"/>
    <n v="86.96"/>
    <n v="92.77"/>
    <n v="90.13"/>
    <n v="71.430000000000007"/>
    <n v="90"/>
    <n v="82.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"/>
    <x v="1"/>
    <x v="1"/>
    <x v="1"/>
    <x v="1"/>
    <n v="55"/>
    <x v="1"/>
    <x v="1"/>
    <n v="9"/>
    <n v="269"/>
    <n v="99"/>
    <n v="368"/>
    <n v="44"/>
    <n v="38"/>
    <n v="82"/>
    <n v="1"/>
    <n v="4"/>
    <n v="5"/>
    <n v="0"/>
    <n v="0"/>
    <n v="0"/>
    <n v="0"/>
    <n v="0"/>
  </r>
  <r>
    <x v="2"/>
    <x v="2"/>
    <s v="Secondary School Certificate (Class - X)"/>
    <d v="2017-04-13T00:00:00"/>
    <d v="2017-05-01T00:00:00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22"/>
    <n v="232"/>
    <n v="254"/>
    <n v="1"/>
    <n v="4"/>
    <n v="5"/>
    <n v="0"/>
    <n v="9"/>
    <n v="9"/>
    <n v="22"/>
    <n v="230"/>
    <n v="252"/>
    <n v="1"/>
    <n v="4"/>
    <n v="5"/>
    <n v="0"/>
    <n v="9"/>
    <n v="9"/>
    <n v="0"/>
    <n v="0"/>
    <n v="0"/>
    <n v="0"/>
    <n v="0"/>
    <n v="0"/>
    <n v="0"/>
    <n v="0"/>
    <n v="0"/>
    <n v="22"/>
    <n v="230"/>
    <n v="252"/>
    <n v="1"/>
    <n v="4"/>
    <n v="5"/>
    <n v="0"/>
    <n v="9"/>
    <n v="9"/>
    <n v="100"/>
    <n v="99.14"/>
    <n v="99.21"/>
    <n v="100"/>
    <n v="100"/>
    <n v="100"/>
    <e v="#DIV/0!"/>
    <n v="100"/>
    <n v="1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2"/>
    <x v="2"/>
    <x v="2"/>
    <x v="2"/>
    <x v="2"/>
    <n v="4"/>
    <x v="2"/>
    <x v="2"/>
    <n v="3"/>
    <n v="6"/>
    <n v="41"/>
    <n v="47"/>
    <n v="0"/>
    <n v="1"/>
    <n v="1"/>
    <n v="0"/>
    <n v="6"/>
    <n v="6"/>
    <n v="-254"/>
    <n v="-252"/>
    <n v="0"/>
    <n v="0"/>
    <n v="0"/>
  </r>
  <r>
    <x v="3"/>
    <x v="3"/>
    <s v="Secondary School Examination 2017 (Annual)"/>
    <d v="2017-03-01T00:00:00"/>
    <s v="N.A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675292"/>
    <n v="658651"/>
    <n v="1333943"/>
    <n v="115027"/>
    <n v="100291"/>
    <n v="215318"/>
    <n v="10011"/>
    <n v="9832"/>
    <n v="19843"/>
    <n v="398246"/>
    <n v="292604"/>
    <n v="690850"/>
    <n v="58012"/>
    <n v="30198"/>
    <n v="88210"/>
    <n v="5591"/>
    <n v="4157"/>
    <n v="9748"/>
    <n v="0"/>
    <n v="0"/>
    <n v="0"/>
    <n v="0"/>
    <n v="0"/>
    <n v="0"/>
    <n v="0"/>
    <n v="0"/>
    <n v="0"/>
    <n v="398246"/>
    <n v="292604"/>
    <n v="690850"/>
    <n v="58012"/>
    <n v="30198"/>
    <n v="88210"/>
    <n v="5591"/>
    <n v="4157"/>
    <n v="9748"/>
    <n v="58.97"/>
    <n v="44.42"/>
    <n v="51.79"/>
    <n v="50.43"/>
    <n v="30.11"/>
    <n v="40.97"/>
    <n v="55.85"/>
    <n v="42.28"/>
    <n v="49.13"/>
    <n v="8515"/>
    <n v="2224"/>
    <n v="10739"/>
    <n v="1274"/>
    <n v="336"/>
    <n v="1610"/>
    <n v="118"/>
    <n v="44"/>
    <n v="162"/>
    <n v="5136"/>
    <n v="959"/>
    <n v="6095"/>
    <n v="701"/>
    <n v="131"/>
    <n v="832"/>
    <n v="71"/>
    <n v="17"/>
    <n v="88"/>
    <n v="0"/>
    <n v="0"/>
    <n v="0"/>
    <n v="0"/>
    <n v="0"/>
    <n v="0"/>
    <n v="0"/>
    <n v="0"/>
    <n v="0"/>
    <n v="5136"/>
    <n v="959"/>
    <n v="6095"/>
    <n v="701"/>
    <n v="131"/>
    <n v="832"/>
    <n v="71"/>
    <n v="17"/>
    <n v="88"/>
    <n v="60.32"/>
    <n v="43.12"/>
    <n v="56.76"/>
    <n v="55.02"/>
    <n v="38.99"/>
    <n v="51.68"/>
    <n v="60.17"/>
    <n v="38.64"/>
    <n v="54.32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44682"/>
    <n v="-696945"/>
    <n v="-696945"/>
    <n v="-89042"/>
    <n v="-9836"/>
  </r>
  <r>
    <x v="4"/>
    <x v="4"/>
    <s v="High School Certificate Examination"/>
    <d v="2017-02-10T00:00:00"/>
    <d v="2017-03-02T00:00:00"/>
    <d v="2017-06-22T00:00:00"/>
    <d v="2017-07-05T00:00:00"/>
    <n v="4146"/>
    <n v="0"/>
    <n v="1822"/>
    <n v="5968"/>
    <n v="305649"/>
    <n v="0"/>
    <n v="80700"/>
    <n v="386349"/>
    <n v="180743"/>
    <m/>
    <n v="58955"/>
    <n v="239698"/>
    <n v="62.04"/>
    <n v="133"/>
    <n v="364"/>
    <n v="735"/>
    <n v="954"/>
    <n v="1138"/>
    <n v="1016"/>
    <n v="1582"/>
    <n v="46"/>
    <n v="178996"/>
    <n v="207353"/>
    <n v="386349"/>
    <n v="26952"/>
    <n v="30817"/>
    <n v="57769"/>
    <n v="49726"/>
    <n v="60802"/>
    <n v="110528"/>
    <n v="107373"/>
    <n v="128962"/>
    <n v="236335"/>
    <n v="15126"/>
    <n v="17842"/>
    <n v="32968"/>
    <n v="28783"/>
    <n v="35256"/>
    <n v="64039"/>
    <n v="1587"/>
    <n v="1779"/>
    <n v="3366"/>
    <n v="270"/>
    <n v="297"/>
    <n v="567"/>
    <n v="367"/>
    <n v="442"/>
    <n v="809"/>
    <n v="108960"/>
    <n v="130741"/>
    <n v="239701"/>
    <n v="15396"/>
    <n v="18139"/>
    <n v="33535"/>
    <n v="29150"/>
    <n v="35698"/>
    <n v="64848"/>
    <n v="60.87"/>
    <n v="63.05"/>
    <n v="62.04"/>
    <n v="57.12"/>
    <n v="58.86"/>
    <n v="58.05"/>
    <n v="58.62"/>
    <n v="58.71"/>
    <n v="58.67"/>
    <n v="5912"/>
    <n v="4752"/>
    <n v="10664"/>
    <n v="896"/>
    <n v="693"/>
    <n v="1589"/>
    <n v="1364"/>
    <n v="1315"/>
    <n v="2679"/>
    <n v="2000"/>
    <n v="1945"/>
    <n v="3945"/>
    <n v="295"/>
    <n v="325"/>
    <n v="620"/>
    <n v="468"/>
    <n v="496"/>
    <n v="964"/>
    <n v="773"/>
    <n v="639"/>
    <n v="1412"/>
    <n v="121"/>
    <n v="112"/>
    <n v="233"/>
    <n v="169"/>
    <n v="126"/>
    <n v="295"/>
    <n v="2773"/>
    <n v="2584"/>
    <n v="5357"/>
    <n v="416"/>
    <n v="437"/>
    <n v="853"/>
    <n v="637"/>
    <n v="622"/>
    <n v="1259"/>
    <n v="46.9"/>
    <n v="54.38"/>
    <n v="50.23"/>
    <n v="46.43"/>
    <n v="63.06"/>
    <n v="53.68"/>
    <n v="46.7"/>
    <n v="47.3"/>
    <n v="47"/>
    <x v="4"/>
    <x v="4"/>
    <x v="4"/>
    <x v="4"/>
    <x v="4"/>
    <n v="6228"/>
    <x v="3"/>
    <x v="4"/>
    <n v="8558"/>
    <n v="84171"/>
    <n v="103090"/>
    <n v="187261"/>
    <n v="12052"/>
    <n v="14688"/>
    <n v="26740"/>
    <n v="24621"/>
    <n v="30860"/>
    <n v="55481"/>
    <n v="-10664"/>
    <n v="-5360"/>
    <n v="-8723"/>
    <n v="-1420"/>
    <n v="-2068"/>
  </r>
  <r>
    <x v="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m/>
    <m/>
    <m/>
    <m/>
    <m/>
    <m/>
    <m/>
    <n v="37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6"/>
    <x v="6"/>
    <s v="Secondary School Certificate Examination"/>
    <d v="2017-04-01T00:00:00"/>
    <d v="2017-04-21T00:00:00"/>
    <d v="2017-06-19T00:00:00"/>
    <d v="2017-06-27T00:00:00"/>
    <n v="77"/>
    <n v="299"/>
    <n v="10"/>
    <n v="386"/>
    <n v="1918"/>
    <n v="16687"/>
    <n v="157"/>
    <n v="18762"/>
    <n v="1730"/>
    <n v="15876"/>
    <n v="157"/>
    <n v="17763"/>
    <n v="94.68"/>
    <n v="99"/>
    <n v="151"/>
    <n v="71"/>
    <n v="30"/>
    <n v="17"/>
    <n v="9"/>
    <n v="9"/>
    <n v="0"/>
    <n v="9163"/>
    <n v="9599"/>
    <n v="18762"/>
    <n v="108"/>
    <n v="148"/>
    <n v="256"/>
    <n v="1028"/>
    <n v="1118"/>
    <n v="2146"/>
    <n v="8381"/>
    <n v="8844"/>
    <n v="17225"/>
    <n v="96"/>
    <n v="128"/>
    <n v="224"/>
    <n v="937"/>
    <n v="1028"/>
    <n v="1965"/>
    <n v="265"/>
    <n v="273"/>
    <n v="538"/>
    <n v="3"/>
    <n v="8"/>
    <n v="11"/>
    <n v="29"/>
    <n v="39"/>
    <n v="68"/>
    <n v="8646"/>
    <n v="9117"/>
    <n v="17763"/>
    <n v="99"/>
    <n v="136"/>
    <n v="235"/>
    <n v="966"/>
    <n v="1067"/>
    <n v="2033"/>
    <n v="94.36"/>
    <n v="94.98"/>
    <n v="94.68"/>
    <n v="91.67"/>
    <n v="91.89"/>
    <n v="91.8"/>
    <n v="93.97"/>
    <n v="95.44"/>
    <n v="94.73"/>
    <n v="363"/>
    <n v="230"/>
    <n v="593"/>
    <n v="13"/>
    <n v="7"/>
    <n v="20"/>
    <n v="42"/>
    <n v="30"/>
    <n v="72"/>
    <n v="145"/>
    <n v="98"/>
    <n v="243"/>
    <n v="7"/>
    <n v="3"/>
    <n v="10"/>
    <n v="19"/>
    <n v="13"/>
    <n v="32"/>
    <n v="35"/>
    <n v="22"/>
    <n v="57"/>
    <n v="2"/>
    <n v="0"/>
    <n v="2"/>
    <n v="6"/>
    <n v="3"/>
    <n v="9"/>
    <n v="180"/>
    <n v="120"/>
    <n v="300"/>
    <n v="9"/>
    <n v="3"/>
    <n v="12"/>
    <n v="25"/>
    <n v="16"/>
    <n v="41"/>
    <n v="49.59"/>
    <n v="52.17"/>
    <n v="50.59"/>
    <n v="69.23"/>
    <n v="42.86"/>
    <n v="60"/>
    <n v="59.52"/>
    <n v="53.33"/>
    <n v="56.94"/>
    <x v="5"/>
    <x v="5"/>
    <x v="5"/>
    <x v="5"/>
    <x v="5"/>
    <n v="92"/>
    <x v="4"/>
    <x v="5"/>
    <n v="881"/>
    <n v="4849"/>
    <n v="3736"/>
    <n v="8585"/>
    <n v="75"/>
    <n v="80"/>
    <n v="155"/>
    <n v="634"/>
    <n v="559"/>
    <n v="1193"/>
    <n v="-593"/>
    <n v="-300"/>
    <n v="1"/>
    <n v="0"/>
    <n v="0"/>
  </r>
  <r>
    <x v="7"/>
    <x v="7"/>
    <s v="SSC Examination - 2017"/>
    <d v="2017-03-15T00:00:00"/>
    <d v="2017-03-25T00:00:00"/>
    <d v="2017-07-08T00:00:00"/>
    <d v="2017-07-11T00:00:00"/>
    <n v="798"/>
    <n v="5532"/>
    <n v="3666"/>
    <n v="9996"/>
    <n v="28719"/>
    <n v="522918"/>
    <n v="217429"/>
    <n v="769066"/>
    <n v="15386"/>
    <n v="336605"/>
    <n v="179250"/>
    <n v="531241"/>
    <n v="69.08"/>
    <n v="440"/>
    <n v="1503"/>
    <n v="1471"/>
    <n v="1332"/>
    <n v="1331"/>
    <n v="1227"/>
    <n v="2692"/>
    <n v="0"/>
    <n v="453666"/>
    <n v="315400"/>
    <n v="769066"/>
    <n v="34439"/>
    <n v="25972"/>
    <n v="60411"/>
    <n v="59051"/>
    <n v="52052"/>
    <n v="111103"/>
    <n v="293426"/>
    <n v="231483"/>
    <n v="524909"/>
    <n v="20133"/>
    <n v="17126"/>
    <n v="37259"/>
    <n v="34227"/>
    <n v="34130"/>
    <n v="68357"/>
    <n v="3376"/>
    <n v="2956"/>
    <n v="6332"/>
    <n v="307"/>
    <n v="371"/>
    <n v="678"/>
    <n v="340"/>
    <n v="461"/>
    <n v="801"/>
    <n v="296802"/>
    <n v="234439"/>
    <n v="531241"/>
    <n v="20440"/>
    <n v="17497"/>
    <n v="37937"/>
    <n v="34567"/>
    <n v="34591"/>
    <n v="69158"/>
    <n v="65.42"/>
    <n v="74.33"/>
    <n v="69.08"/>
    <n v="59.35"/>
    <n v="67.37"/>
    <n v="62.8"/>
    <n v="58.54"/>
    <n v="66.45"/>
    <n v="62.25"/>
    <n v="25216"/>
    <n v="9449"/>
    <n v="34665"/>
    <n v="2559"/>
    <n v="1256"/>
    <n v="3815"/>
    <n v="2308"/>
    <n v="857"/>
    <n v="3165"/>
    <n v="1426"/>
    <n v="950"/>
    <n v="2376"/>
    <n v="76"/>
    <n v="86"/>
    <n v="162"/>
    <n v="189"/>
    <n v="88"/>
    <n v="277"/>
    <n v="140"/>
    <n v="173"/>
    <n v="313"/>
    <n v="20"/>
    <n v="24"/>
    <n v="44"/>
    <n v="11"/>
    <n v="9"/>
    <n v="20"/>
    <n v="1566"/>
    <n v="1123"/>
    <n v="2689"/>
    <n v="96"/>
    <n v="110"/>
    <n v="206"/>
    <n v="200"/>
    <n v="97"/>
    <n v="297"/>
    <n v="6.21"/>
    <n v="11.88"/>
    <n v="7.76"/>
    <n v="3.75"/>
    <n v="8.76"/>
    <n v="5.4"/>
    <n v="8.67"/>
    <n v="11.32"/>
    <n v="9.3800000000000008"/>
    <x v="6"/>
    <x v="6"/>
    <x v="6"/>
    <x v="6"/>
    <x v="6"/>
    <n v="12116"/>
    <x v="5"/>
    <x v="6"/>
    <n v="15844"/>
    <n v="183339"/>
    <n v="135589"/>
    <n v="318928"/>
    <n v="13833"/>
    <n v="11310"/>
    <n v="25143"/>
    <n v="26890"/>
    <n v="25623"/>
    <n v="52513"/>
    <n v="-34665"/>
    <n v="-2689"/>
    <n v="-9021"/>
    <n v="-884"/>
    <n v="-1098"/>
  </r>
  <r>
    <x v="8"/>
    <x v="8"/>
    <s v="Secondary examination"/>
    <d v="2017-03-06T00:00:00"/>
    <d v="2017-04-04T00:00:00"/>
    <d v="2017-07-27T00:00:00"/>
    <d v="2017-07-28T00:00:00"/>
    <n v="3272"/>
    <n v="190"/>
    <n v="3260"/>
    <n v="6722"/>
    <n v="160378"/>
    <n v="13645"/>
    <n v="145139"/>
    <n v="319162"/>
    <n v="72130"/>
    <n v="7240"/>
    <n v="87116"/>
    <n v="166486"/>
    <n v="52.16"/>
    <n v="102"/>
    <n v="359"/>
    <n v="582"/>
    <n v="730"/>
    <n v="785"/>
    <n v="898"/>
    <n v="2961"/>
    <n v="305"/>
    <n v="175393"/>
    <n v="143769"/>
    <n v="319162"/>
    <n v="44283"/>
    <n v="41715"/>
    <n v="85998"/>
    <n v="60"/>
    <n v="41"/>
    <n v="101"/>
    <n v="81368"/>
    <n v="79615"/>
    <n v="160983"/>
    <n v="16456"/>
    <n v="16895"/>
    <n v="33351"/>
    <n v="30"/>
    <n v="29"/>
    <n v="59"/>
    <n v="3155"/>
    <n v="2348"/>
    <n v="5503"/>
    <n v="743"/>
    <n v="673"/>
    <n v="1416"/>
    <n v="1"/>
    <n v="0"/>
    <n v="1"/>
    <n v="84523"/>
    <n v="81963"/>
    <n v="166486"/>
    <n v="17199"/>
    <n v="17568"/>
    <n v="34767"/>
    <n v="31"/>
    <n v="29"/>
    <n v="60"/>
    <n v="48.19"/>
    <n v="57.01"/>
    <n v="52.16"/>
    <n v="38.840000000000003"/>
    <n v="42.11"/>
    <n v="40.43"/>
    <n v="51.67"/>
    <n v="70.73"/>
    <n v="5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7"/>
    <x v="7"/>
    <x v="7"/>
    <x v="7"/>
    <x v="7"/>
    <n v="21486"/>
    <x v="6"/>
    <x v="7"/>
    <n v="51"/>
    <n v="22554"/>
    <n v="16857"/>
    <n v="39411"/>
    <n v="6989"/>
    <n v="6292"/>
    <n v="13281"/>
    <n v="5"/>
    <n v="4"/>
    <n v="9"/>
    <n v="0"/>
    <n v="0"/>
    <n v="0"/>
    <n v="0"/>
    <n v="0"/>
  </r>
  <r>
    <x v="9"/>
    <x v="9"/>
    <s v="HPBOSE"/>
    <d v="2017-04-03T00:00:00"/>
    <s v="N.A"/>
    <d v="2017-06-12T00:00:00"/>
    <d v="2017-06-19T00:00:00"/>
    <n v="2669"/>
    <n v="0"/>
    <n v="1204"/>
    <n v="3873"/>
    <n v="90522"/>
    <n v="0"/>
    <n v="24285"/>
    <n v="114807"/>
    <n v="68201"/>
    <n v="0"/>
    <n v="21442"/>
    <n v="89643"/>
    <n v="78.08"/>
    <n v="517"/>
    <n v="1020"/>
    <n v="690"/>
    <n v="560"/>
    <n v="428"/>
    <n v="360"/>
    <n v="744"/>
    <n v="-446"/>
    <n v="60812"/>
    <n v="53995"/>
    <n v="114807"/>
    <n v="17705"/>
    <n v="16506"/>
    <n v="34211"/>
    <n v="3747"/>
    <n v="3407"/>
    <n v="7154"/>
    <n v="39274"/>
    <n v="37680"/>
    <n v="76954"/>
    <n v="10407"/>
    <n v="10597"/>
    <n v="21004"/>
    <n v="2412"/>
    <n v="2344"/>
    <n v="4756"/>
    <n v="6860"/>
    <n v="5829"/>
    <n v="12689"/>
    <n v="2174"/>
    <n v="2020"/>
    <n v="4194"/>
    <n v="395"/>
    <n v="371"/>
    <n v="766"/>
    <n v="46134"/>
    <n v="43509"/>
    <n v="89643"/>
    <n v="12581"/>
    <n v="12617"/>
    <n v="25198"/>
    <n v="2807"/>
    <n v="2715"/>
    <n v="5522"/>
    <n v="75.86"/>
    <n v="80.58"/>
    <n v="78.08"/>
    <n v="71.06"/>
    <n v="76.44"/>
    <n v="73.650000000000006"/>
    <n v="74.91"/>
    <n v="79.69"/>
    <n v="7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8"/>
    <x v="8"/>
    <x v="8"/>
    <x v="8"/>
    <x v="8"/>
    <n v="14168"/>
    <x v="7"/>
    <x v="8"/>
    <n v="3303"/>
    <n v="12177"/>
    <n v="8043"/>
    <n v="20220"/>
    <n v="3977"/>
    <n v="2859"/>
    <n v="6836"/>
    <n v="840"/>
    <n v="613"/>
    <n v="1453"/>
    <n v="0"/>
    <n v="0"/>
    <n v="-12689"/>
    <n v="-4194"/>
    <n v="-766"/>
  </r>
  <r>
    <x v="10"/>
    <x v="10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m/>
    <m/>
    <m/>
    <m/>
    <m/>
    <m/>
    <m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"/>
    <n v="2"/>
    <n v="3"/>
    <n v="560"/>
    <n v="303"/>
    <n v="863"/>
    <n v="64"/>
    <n v="45"/>
    <n v="109"/>
    <n v="36"/>
    <n v="44"/>
    <n v="80"/>
    <n v="1079"/>
    <n v="335"/>
    <n v="1414"/>
    <n v="75"/>
    <n v="50"/>
    <n v="125"/>
    <n v="37"/>
    <n v="46"/>
    <n v="83"/>
    <n v="76.739999999999995"/>
    <n v="74.78"/>
    <n v="76.27"/>
    <n v="72.12"/>
    <n v="70.42"/>
    <n v="71.430000000000007"/>
    <n v="71.150000000000006"/>
    <n v="82.14"/>
    <n v="76.84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9"/>
    <x v="9"/>
    <x v="3"/>
    <x v="9"/>
    <x v="9"/>
    <n v="0"/>
    <x v="8"/>
    <x v="9"/>
    <n v="0"/>
    <m/>
    <m/>
    <n v="0"/>
    <m/>
    <m/>
    <n v="0"/>
    <m/>
    <m/>
    <n v="0"/>
    <n v="0"/>
    <n v="-562"/>
    <n v="210770"/>
    <n v="-125"/>
    <n v="-83"/>
  </r>
  <r>
    <x v="11"/>
    <x v="11"/>
    <s v="High School Certificate Examination"/>
    <d v="2017-03-02T00:00:00"/>
    <d v="2017-03-27T00:00:00"/>
    <d v="2017-07-05T00:00:00"/>
    <d v="2017-07-13T00:00:00"/>
    <n v="7449"/>
    <n v="0"/>
    <n v="6122"/>
    <n v="13571"/>
    <n v="688078"/>
    <n v="0"/>
    <n v="421313"/>
    <n v="1109391"/>
    <n v="348586"/>
    <n v="0"/>
    <n v="242132"/>
    <n v="590718"/>
    <n v="53.25"/>
    <n v="204"/>
    <n v="640"/>
    <n v="1096"/>
    <n v="1418"/>
    <n v="1822"/>
    <n v="1972"/>
    <n v="6419"/>
    <n v="0"/>
    <n v="429145"/>
    <n v="365929"/>
    <n v="795074"/>
    <n v="77057"/>
    <n v="58109"/>
    <n v="135166"/>
    <n v="56150"/>
    <n v="58366"/>
    <n v="114516"/>
    <n v="207979"/>
    <n v="188015"/>
    <n v="395994"/>
    <n v="33398"/>
    <n v="26185"/>
    <n v="59583"/>
    <n v="24925"/>
    <n v="23675"/>
    <n v="48600"/>
    <n v="62637"/>
    <n v="61994"/>
    <n v="124631"/>
    <n v="11212"/>
    <n v="10359"/>
    <n v="21571"/>
    <n v="8174"/>
    <n v="9909"/>
    <n v="18083"/>
    <n v="270616"/>
    <n v="250009"/>
    <n v="520625"/>
    <n v="44610"/>
    <n v="36544"/>
    <n v="81154"/>
    <n v="33099"/>
    <n v="33584"/>
    <n v="66683"/>
    <n v="63.06"/>
    <n v="68.319999999999993"/>
    <n v="65.48"/>
    <n v="57.89"/>
    <n v="62.89"/>
    <n v="60.04"/>
    <n v="58.95"/>
    <n v="57.54"/>
    <n v="58.23"/>
    <n v="184192"/>
    <n v="130125"/>
    <n v="314317"/>
    <n v="37649"/>
    <n v="26543"/>
    <n v="64192"/>
    <n v="41680"/>
    <n v="33256"/>
    <n v="74936"/>
    <n v="19827"/>
    <n v="13154"/>
    <n v="32981"/>
    <n v="3903"/>
    <n v="2486"/>
    <n v="6389"/>
    <n v="3927"/>
    <n v="2839"/>
    <n v="6766"/>
    <n v="19999"/>
    <n v="17113"/>
    <n v="37112"/>
    <n v="3968"/>
    <n v="3369"/>
    <n v="7337"/>
    <n v="3975"/>
    <n v="3548"/>
    <n v="7523"/>
    <n v="39826"/>
    <n v="30267"/>
    <n v="70093"/>
    <n v="7871"/>
    <n v="5855"/>
    <n v="13726"/>
    <n v="7902"/>
    <n v="6387"/>
    <n v="14289"/>
    <n v="21.62"/>
    <n v="23.26"/>
    <n v="22.3"/>
    <n v="20.91"/>
    <n v="22.06"/>
    <n v="21.38"/>
    <n v="18.96"/>
    <n v="19.21"/>
    <n v="19.07"/>
    <x v="10"/>
    <x v="10"/>
    <x v="9"/>
    <x v="10"/>
    <x v="10"/>
    <n v="29133"/>
    <x v="9"/>
    <x v="10"/>
    <n v="17712"/>
    <n v="202652"/>
    <n v="175882"/>
    <n v="378534"/>
    <n v="36484"/>
    <n v="29263"/>
    <n v="65747"/>
    <n v="31629"/>
    <n v="31631"/>
    <n v="63260"/>
    <n v="0"/>
    <n v="0"/>
    <n v="-21690"/>
    <n v="0"/>
    <n v="0"/>
  </r>
  <r>
    <x v="12"/>
    <x v="12"/>
    <s v="Annual High School Certificate Examination"/>
    <d v="2017-02-28T00:00:00"/>
    <d v="2017-03-10T00:00:00"/>
    <d v="2017-06-01T00:00:00"/>
    <d v="2017-06-07T00:00:00"/>
    <n v="0"/>
    <n v="9031"/>
    <n v="0"/>
    <n v="9031"/>
    <n v="0"/>
    <n v="601814"/>
    <n v="0"/>
    <n v="601814"/>
    <n v="0"/>
    <n v="508262"/>
    <m/>
    <n v="508262"/>
    <n v="84.45"/>
    <n v="748"/>
    <n v="3209"/>
    <n v="2056"/>
    <n v="1112"/>
    <n v="657"/>
    <n v="462"/>
    <n v="568"/>
    <n v="219"/>
    <n v="280389"/>
    <n v="287799"/>
    <n v="568188"/>
    <n v="53734"/>
    <n v="55747"/>
    <n v="109481"/>
    <n v="56181"/>
    <n v="62963"/>
    <n v="119144"/>
    <n v="239979"/>
    <n v="248893"/>
    <n v="488872"/>
    <n v="43780"/>
    <n v="45198"/>
    <n v="88978"/>
    <n v="46282"/>
    <n v="53186"/>
    <n v="99468"/>
    <n v="2324"/>
    <n v="2222"/>
    <n v="4546"/>
    <n v="492"/>
    <n v="472"/>
    <n v="964"/>
    <n v="592"/>
    <n v="616"/>
    <n v="1208"/>
    <n v="242303"/>
    <n v="251115"/>
    <n v="493418"/>
    <n v="44272"/>
    <n v="45670"/>
    <n v="89942"/>
    <n v="46874"/>
    <n v="53802"/>
    <n v="100676"/>
    <n v="86.42"/>
    <n v="87.25"/>
    <n v="86.84"/>
    <n v="82.39"/>
    <n v="81.92"/>
    <n v="82.15"/>
    <n v="83.43"/>
    <n v="85.45"/>
    <n v="84.5"/>
    <n v="12757"/>
    <n v="10037"/>
    <n v="22794"/>
    <n v="3121"/>
    <n v="2695"/>
    <n v="5816"/>
    <n v="3628"/>
    <n v="3121"/>
    <n v="6749"/>
    <n v="7969"/>
    <n v="6158"/>
    <n v="14127"/>
    <n v="1890"/>
    <n v="1637"/>
    <n v="3527"/>
    <n v="2237"/>
    <n v="1847"/>
    <n v="4084"/>
    <n v="372"/>
    <n v="332"/>
    <n v="704"/>
    <n v="85"/>
    <n v="85"/>
    <n v="170"/>
    <n v="102"/>
    <n v="81"/>
    <n v="183"/>
    <n v="8341"/>
    <n v="6490"/>
    <n v="14831"/>
    <n v="1975"/>
    <n v="1722"/>
    <n v="3697"/>
    <n v="2339"/>
    <n v="1928"/>
    <n v="4267"/>
    <n v="65.38"/>
    <n v="64.66"/>
    <n v="65.069999999999993"/>
    <n v="63.28"/>
    <n v="63.9"/>
    <n v="63.57"/>
    <n v="64.47"/>
    <n v="61.78"/>
    <n v="63.22"/>
    <x v="11"/>
    <x v="11"/>
    <x v="10"/>
    <x v="11"/>
    <x v="11"/>
    <n v="28357"/>
    <x v="10"/>
    <x v="11"/>
    <n v="28229"/>
    <n v="156786"/>
    <n v="155600"/>
    <n v="312386"/>
    <n v="31926"/>
    <n v="32207"/>
    <n v="64133"/>
    <n v="36284"/>
    <n v="39029"/>
    <n v="75313"/>
    <n v="10832"/>
    <n v="13"/>
    <n v="-5369"/>
    <n v="-1149"/>
    <n v="-1401"/>
  </r>
  <r>
    <x v="13"/>
    <x v="13"/>
    <s v="Matric Examination"/>
    <d v="2017-03-14T00:00:00"/>
    <d v="2017-03-29T00:00:00"/>
    <d v="2017-06-24T00:00:00"/>
    <d v="2017-07-06T00:00:00"/>
    <n v="3415"/>
    <n v="397"/>
    <n v="3896"/>
    <n v="7708"/>
    <n v="257196"/>
    <n v="37196"/>
    <n v="156372"/>
    <n v="450764"/>
    <n v="131368"/>
    <n v="18583"/>
    <n v="99020"/>
    <n v="248971"/>
    <n v="55.23"/>
    <n v="468"/>
    <n v="741"/>
    <n v="799"/>
    <n v="716"/>
    <n v="801"/>
    <n v="878"/>
    <n v="3305"/>
    <n v="0"/>
    <n v="257489"/>
    <n v="193275"/>
    <n v="450764"/>
    <n v="92620"/>
    <n v="78800"/>
    <n v="171420"/>
    <n v="34"/>
    <n v="29"/>
    <n v="63"/>
    <n v="96315"/>
    <n v="93686"/>
    <n v="190001"/>
    <n v="33029"/>
    <n v="36042"/>
    <n v="69071"/>
    <n v="21"/>
    <n v="15"/>
    <n v="36"/>
    <n v="35669"/>
    <n v="23301"/>
    <n v="58970"/>
    <n v="7854"/>
    <n v="6182"/>
    <n v="14036"/>
    <n v="2"/>
    <n v="4"/>
    <n v="6"/>
    <n v="131984"/>
    <n v="116987"/>
    <n v="248971"/>
    <n v="40883"/>
    <n v="42224"/>
    <n v="83107"/>
    <n v="23"/>
    <n v="19"/>
    <n v="42"/>
    <n v="51.26"/>
    <n v="60.53"/>
    <n v="55.23"/>
    <n v="44.14"/>
    <n v="53.58"/>
    <n v="48.48"/>
    <n v="67.650000000000006"/>
    <n v="65.52"/>
    <n v="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2"/>
    <x v="12"/>
    <x v="11"/>
    <x v="12"/>
    <x v="12"/>
    <n v="59842"/>
    <x v="11"/>
    <x v="12"/>
    <n v="35"/>
    <n v="39840"/>
    <n v="18794"/>
    <n v="58634"/>
    <n v="14786"/>
    <n v="8479"/>
    <n v="23265"/>
    <n v="5"/>
    <n v="2"/>
    <n v="7"/>
    <n v="0"/>
    <n v="0"/>
    <n v="0"/>
    <n v="0"/>
    <n v="0"/>
  </r>
  <r>
    <x v="14"/>
    <x v="14"/>
    <s v="High School   "/>
    <d v="2017-03-20T00:00:00"/>
    <d v="2017-03-30T00:00:00"/>
    <d v="2017-07-28T00:00:00"/>
    <d v="2017-08-05T00:00:00"/>
    <m/>
    <s v="Nil"/>
    <m/>
    <n v="0"/>
    <n v="0"/>
    <n v="162"/>
    <n v="80"/>
    <n v="242"/>
    <n v="0"/>
    <n v="159"/>
    <n v="77"/>
    <n v="236"/>
    <n v="97.52"/>
    <m/>
    <n v="4"/>
    <m/>
    <m/>
    <m/>
    <m/>
    <m/>
    <n v="-4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n v="0"/>
    <n v="0"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15"/>
    <x v="15"/>
    <s v="Porva Madhayama(High School)Exam-2017"/>
    <d v="2016-04-01T00:00:00"/>
    <d v="2017-06-10T00:00:00"/>
    <s v="N.A"/>
    <s v="N.A"/>
    <n v="3"/>
    <n v="73"/>
    <n v="11"/>
    <n v="87"/>
    <n v="9"/>
    <n v="740"/>
    <n v="103"/>
    <n v="852"/>
    <n v="0"/>
    <n v="0"/>
    <n v="0"/>
    <n v="0"/>
    <n v="0"/>
    <n v="34"/>
    <n v="10"/>
    <n v="17"/>
    <n v="9"/>
    <n v="7"/>
    <n v="5"/>
    <n v="5"/>
    <n v="0"/>
    <n v="752"/>
    <n v="56"/>
    <n v="808"/>
    <n v="20"/>
    <n v="7"/>
    <n v="27"/>
    <n v="10"/>
    <n v="2"/>
    <n v="12"/>
    <n v="667"/>
    <n v="49"/>
    <n v="716"/>
    <n v="14"/>
    <n v="5"/>
    <n v="19"/>
    <n v="9"/>
    <n v="2"/>
    <n v="11"/>
    <n v="0"/>
    <n v="0"/>
    <n v="0"/>
    <n v="0"/>
    <n v="0"/>
    <n v="0"/>
    <n v="0"/>
    <n v="0"/>
    <n v="0"/>
    <n v="667"/>
    <n v="49"/>
    <n v="716"/>
    <n v="14"/>
    <n v="5"/>
    <n v="19"/>
    <n v="9"/>
    <n v="2"/>
    <n v="11"/>
    <n v="88.7"/>
    <n v="87.5"/>
    <n v="88.61"/>
    <n v="70"/>
    <n v="71.430000000000007"/>
    <n v="70.37"/>
    <n v="90"/>
    <n v="100"/>
    <n v="91.67"/>
    <n v="42"/>
    <n v="2"/>
    <n v="44"/>
    <n v="0"/>
    <n v="0"/>
    <n v="0"/>
    <n v="0"/>
    <n v="0"/>
    <n v="0"/>
    <n v="30"/>
    <n v="2"/>
    <n v="32"/>
    <n v="0"/>
    <n v="0"/>
    <n v="0"/>
    <n v="0"/>
    <n v="0"/>
    <n v="0"/>
    <n v="0"/>
    <n v="0"/>
    <n v="0"/>
    <n v="0"/>
    <n v="0"/>
    <n v="0"/>
    <n v="0"/>
    <n v="0"/>
    <n v="0"/>
    <n v="30"/>
    <n v="2"/>
    <n v="32"/>
    <n v="0"/>
    <n v="0"/>
    <n v="0"/>
    <n v="0"/>
    <n v="0"/>
    <n v="0"/>
    <n v="71.430000000000007"/>
    <n v="100"/>
    <n v="72.73"/>
    <e v="#DIV/0!"/>
    <e v="#DIV/0!"/>
    <e v="#DIV/0!"/>
    <e v="#DIV/0!"/>
    <e v="#DIV/0!"/>
    <e v="#DIV/0!"/>
    <x v="14"/>
    <x v="14"/>
    <x v="13"/>
    <x v="3"/>
    <x v="3"/>
    <n v="0"/>
    <x v="2"/>
    <x v="3"/>
    <n v="0"/>
    <n v="649"/>
    <n v="45"/>
    <n v="694"/>
    <n v="20"/>
    <n v="7"/>
    <n v="27"/>
    <n v="10"/>
    <n v="2"/>
    <n v="12"/>
    <n v="0"/>
    <n v="-748"/>
    <n v="104"/>
    <n v="8"/>
    <n v="1"/>
  </r>
  <r>
    <x v="16"/>
    <x v="16"/>
    <s v="High School   "/>
    <d v="2017-03-18T00:00:00"/>
    <d v="2017-04-10T00:00:00"/>
    <s v="N.A"/>
    <s v="N.A"/>
    <n v="0"/>
    <n v="0"/>
    <n v="0"/>
    <n v="0"/>
    <n v="0"/>
    <n v="0"/>
    <n v="0"/>
    <n v="0"/>
    <n v="0"/>
    <n v="0"/>
    <n v="0"/>
    <n v="0"/>
    <e v="#DIV/0!"/>
    <n v="262"/>
    <n v="390"/>
    <n v="710"/>
    <n v="649"/>
    <n v="388"/>
    <n v="235"/>
    <n v="636"/>
    <n v="-3270"/>
    <n v="71473"/>
    <n v="73962"/>
    <n v="145435"/>
    <n v="20476"/>
    <n v="21219"/>
    <n v="41695"/>
    <n v="2455"/>
    <n v="2676"/>
    <n v="5131"/>
    <n v="50328"/>
    <n v="58810"/>
    <n v="109138"/>
    <n v="12974"/>
    <n v="15369"/>
    <n v="28343"/>
    <n v="1711"/>
    <n v="2124"/>
    <n v="3835"/>
    <n v="0"/>
    <n v="0"/>
    <n v="0"/>
    <n v="0"/>
    <n v="0"/>
    <n v="0"/>
    <n v="0"/>
    <n v="0"/>
    <n v="0"/>
    <n v="50328"/>
    <n v="58810"/>
    <n v="109138"/>
    <n v="12974"/>
    <n v="15369"/>
    <n v="28343"/>
    <n v="1711"/>
    <n v="2124"/>
    <n v="3835"/>
    <n v="70.42"/>
    <n v="79.510000000000005"/>
    <n v="75.040000000000006"/>
    <n v="63.36"/>
    <n v="72.430000000000007"/>
    <n v="67.98"/>
    <n v="69.69"/>
    <n v="79.37"/>
    <n v="74.739999999999995"/>
    <n v="3141"/>
    <n v="1997"/>
    <n v="5138"/>
    <n v="1207"/>
    <n v="782"/>
    <n v="1989"/>
    <n v="85"/>
    <n v="71"/>
    <n v="156"/>
    <n v="977"/>
    <n v="826"/>
    <n v="1803"/>
    <n v="351"/>
    <n v="279"/>
    <n v="630"/>
    <n v="26"/>
    <n v="33"/>
    <n v="59"/>
    <n v="0"/>
    <n v="0"/>
    <n v="0"/>
    <n v="0"/>
    <n v="0"/>
    <n v="0"/>
    <n v="0"/>
    <n v="0"/>
    <n v="0"/>
    <n v="977"/>
    <n v="826"/>
    <n v="1803"/>
    <n v="351"/>
    <n v="279"/>
    <n v="630"/>
    <n v="26"/>
    <n v="33"/>
    <n v="59"/>
    <n v="31.1"/>
    <n v="41.36"/>
    <n v="35.090000000000003"/>
    <n v="29.08"/>
    <n v="35.68"/>
    <n v="31.67"/>
    <n v="30.59"/>
    <n v="46.48"/>
    <n v="37.82"/>
    <x v="15"/>
    <x v="15"/>
    <x v="14"/>
    <x v="14"/>
    <x v="14"/>
    <n v="5583"/>
    <x v="13"/>
    <x v="14"/>
    <n v="1086"/>
    <n v="38522"/>
    <n v="40899"/>
    <n v="79421"/>
    <n v="11131"/>
    <n v="12259"/>
    <n v="23390"/>
    <n v="1283"/>
    <n v="1525"/>
    <n v="2808"/>
    <n v="-150573"/>
    <n v="-110941"/>
    <n v="0"/>
    <n v="0"/>
    <n v="0"/>
  </r>
  <r>
    <x v="17"/>
    <x v="17"/>
    <s v="Fadilul Ma arif(F.M.) Examination"/>
    <d v="2017-02-17T00:00:00"/>
    <d v="2017-03-10T00:00:00"/>
    <d v="2017-07-27T00:00:00"/>
    <d v="2017-07-31T00:00:00"/>
    <n v="4067"/>
    <n v="0"/>
    <n v="2531"/>
    <n v="6598"/>
    <n v="283943"/>
    <n v="0"/>
    <n v="98813"/>
    <n v="382756"/>
    <n v="150813"/>
    <n v="0"/>
    <n v="67383"/>
    <n v="218196"/>
    <n v="57.01"/>
    <n v="214"/>
    <n v="401"/>
    <n v="429"/>
    <n v="510"/>
    <n v="669"/>
    <n v="846"/>
    <n v="3529"/>
    <n v="0"/>
    <n v="188722"/>
    <n v="194034"/>
    <n v="382756"/>
    <n v="17883"/>
    <n v="18381"/>
    <n v="36264"/>
    <n v="37511"/>
    <n v="37393"/>
    <n v="74904"/>
    <n v="93479"/>
    <n v="90464"/>
    <n v="183943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201"/>
    <n v="106995"/>
    <n v="218196"/>
    <n v="9545"/>
    <n v="8961"/>
    <n v="18506"/>
    <n v="19765"/>
    <n v="18029"/>
    <n v="37794"/>
    <n v="58.92"/>
    <n v="55.14"/>
    <n v="57.01"/>
    <n v="53.37"/>
    <n v="48.75"/>
    <n v="51.03"/>
    <n v="52.69"/>
    <n v="48.21"/>
    <n v="5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81"/>
    <n v="87306"/>
    <n v="161687"/>
    <n v="7623"/>
    <n v="7235"/>
    <n v="14858"/>
    <n v="15968"/>
    <n v="14779"/>
    <n v="30747"/>
    <n v="0"/>
    <n v="0"/>
    <n v="0"/>
    <n v="0"/>
    <n v="0"/>
  </r>
  <r>
    <x v="11"/>
    <x v="18"/>
    <s v="Secondary School Examination (Class X) 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6003"/>
    <n v="-136070"/>
    <n v="-1573213"/>
    <n v="-121378"/>
    <n v="-54931"/>
  </r>
  <r>
    <x v="18"/>
    <x v="19"/>
    <s v="Secondary School Examination (Class-X)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3946"/>
    <n v="3511"/>
    <n v="7457"/>
    <n v="48"/>
    <n v="90"/>
    <n v="138"/>
    <n v="15"/>
    <n v="5"/>
    <n v="20"/>
    <n v="298"/>
    <n v="201"/>
    <n v="499"/>
    <n v="27"/>
    <n v="9"/>
    <n v="36"/>
    <n v="4"/>
    <n v="3"/>
    <n v="7"/>
    <n v="341"/>
    <n v="315"/>
    <n v="656"/>
    <n v="5"/>
    <n v="8"/>
    <n v="13"/>
    <n v="2"/>
    <n v="0"/>
    <n v="2"/>
    <n v="639"/>
    <n v="516"/>
    <n v="1155"/>
    <n v="32"/>
    <n v="17"/>
    <n v="49"/>
    <n v="6"/>
    <n v="3"/>
    <n v="9"/>
    <n v="16.190000000000001"/>
    <n v="14.7"/>
    <n v="15.49"/>
    <n v="66.67"/>
    <n v="18.89"/>
    <n v="35.51"/>
    <n v="40"/>
    <n v="60"/>
    <n v="45"/>
    <x v="17"/>
    <x v="17"/>
    <x v="16"/>
    <x v="16"/>
    <x v="16"/>
    <n v="82258"/>
    <x v="15"/>
    <x v="16"/>
    <n v="33514"/>
    <n v="197345"/>
    <n v="112084"/>
    <n v="309429"/>
    <n v="20642"/>
    <n v="15206"/>
    <n v="35848"/>
    <n v="9996"/>
    <n v="7969"/>
    <n v="17965"/>
    <n v="-143460"/>
    <n v="-137225"/>
    <n v="-30123"/>
    <n v="-3321"/>
    <n v="-3461"/>
  </r>
  <r>
    <x v="19"/>
    <x v="20"/>
    <s v="High School Leaving Certificate Examination"/>
    <d v="2017-02-15T00:00:00"/>
    <d v="2017-02-27T00:00:00"/>
    <d v="2017-05-06T00:00:00"/>
    <d v="2017-10-06T00:00:00"/>
    <n v="294"/>
    <n v="0"/>
    <n v="422"/>
    <n v="716"/>
    <n v="4296"/>
    <n v="0"/>
    <n v="14673"/>
    <n v="18969"/>
    <n v="1830"/>
    <n v="0"/>
    <n v="13085"/>
    <n v="14915"/>
    <n v="78.63"/>
    <n v="72"/>
    <n v="154"/>
    <n v="60"/>
    <n v="68"/>
    <n v="48"/>
    <n v="49"/>
    <n v="223"/>
    <n v="42"/>
    <n v="10699"/>
    <n v="11747"/>
    <n v="22446"/>
    <n v="106"/>
    <n v="92"/>
    <n v="198"/>
    <n v="9677"/>
    <n v="10721"/>
    <n v="20398"/>
    <n v="7577"/>
    <n v="8178"/>
    <n v="15755"/>
    <n v="85"/>
    <n v="70"/>
    <n v="155"/>
    <n v="6767"/>
    <n v="7377"/>
    <n v="14144"/>
    <n v="0"/>
    <n v="0"/>
    <n v="0"/>
    <n v="0"/>
    <n v="0"/>
    <n v="0"/>
    <n v="0"/>
    <n v="0"/>
    <n v="0"/>
    <n v="7577"/>
    <n v="8178"/>
    <n v="15755"/>
    <n v="85"/>
    <n v="70"/>
    <n v="155"/>
    <n v="6767"/>
    <n v="7377"/>
    <n v="14144"/>
    <n v="70.819999999999993"/>
    <n v="69.62"/>
    <n v="70.19"/>
    <n v="80.19"/>
    <n v="76.09"/>
    <n v="78.28"/>
    <n v="69.930000000000007"/>
    <n v="68.81"/>
    <n v="69.34"/>
    <n v="452"/>
    <n v="467"/>
    <n v="919"/>
    <n v="0"/>
    <n v="0"/>
    <n v="0"/>
    <n v="0"/>
    <n v="0"/>
    <n v="0"/>
    <n v="172"/>
    <n v="186"/>
    <n v="358"/>
    <n v="0"/>
    <n v="0"/>
    <n v="0"/>
    <n v="0"/>
    <n v="0"/>
    <n v="0"/>
    <n v="0"/>
    <n v="0"/>
    <n v="0"/>
    <n v="0"/>
    <n v="0"/>
    <n v="0"/>
    <n v="0"/>
    <n v="0"/>
    <n v="0"/>
    <n v="172"/>
    <n v="186"/>
    <n v="358"/>
    <n v="0"/>
    <n v="0"/>
    <n v="0"/>
    <n v="0"/>
    <n v="0"/>
    <n v="0"/>
    <n v="38.049999999999997"/>
    <n v="39.83"/>
    <n v="38.96"/>
    <e v="#DIV/0!"/>
    <e v="#DIV/0!"/>
    <e v="#DIV/0!"/>
    <e v="#DIV/0!"/>
    <e v="#DIV/0!"/>
    <e v="#DIV/0!"/>
    <x v="18"/>
    <x v="18"/>
    <x v="17"/>
    <x v="17"/>
    <x v="17"/>
    <n v="70"/>
    <x v="16"/>
    <x v="17"/>
    <n v="5484"/>
    <n v="4807"/>
    <n v="4653"/>
    <n v="9460"/>
    <n v="42"/>
    <n v="43"/>
    <n v="85"/>
    <n v="4410"/>
    <n v="4250"/>
    <n v="8660"/>
    <n v="-4396"/>
    <n v="-1198"/>
    <n v="-358"/>
    <n v="0"/>
    <n v="0"/>
  </r>
  <r>
    <x v="20"/>
    <x v="21"/>
    <s v="Secondary School Certificate Examination (Part-II)"/>
    <d v="2017-03-04T00:00:00"/>
    <d v="2017-03-29T00:00:00"/>
    <d v="2017-06-30T00:00:00"/>
    <d v="2017-07-05T00:00:00"/>
    <n v="8"/>
    <n v="0"/>
    <n v="0"/>
    <n v="8"/>
    <n v="1638"/>
    <n v="0"/>
    <n v="0"/>
    <n v="1638"/>
    <n v="1588"/>
    <n v="0"/>
    <n v="0"/>
    <n v="1588"/>
    <n v="96.95"/>
    <n v="0"/>
    <n v="326"/>
    <n v="405"/>
    <n v="348"/>
    <n v="303"/>
    <n v="204"/>
    <n v="52"/>
    <n v="-1630"/>
    <n v="876"/>
    <n v="762"/>
    <n v="1638"/>
    <n v="10"/>
    <n v="7"/>
    <n v="17"/>
    <n v="0"/>
    <n v="0"/>
    <n v="0"/>
    <n v="854"/>
    <n v="719"/>
    <n v="1573"/>
    <n v="10"/>
    <n v="7"/>
    <n v="17"/>
    <n v="0"/>
    <n v="0"/>
    <n v="0"/>
    <n v="8"/>
    <n v="7"/>
    <n v="15"/>
    <n v="0"/>
    <n v="0"/>
    <n v="0"/>
    <n v="0"/>
    <n v="0"/>
    <n v="0"/>
    <n v="862"/>
    <n v="726"/>
    <n v="1588"/>
    <n v="10"/>
    <n v="7"/>
    <n v="17"/>
    <n v="0"/>
    <n v="0"/>
    <n v="0"/>
    <n v="98.4"/>
    <n v="95.28"/>
    <n v="96.95"/>
    <n v="100"/>
    <n v="100"/>
    <n v="100"/>
    <e v="#DIV/0!"/>
    <e v="#DIV/0!"/>
    <e v="#DIV/0!"/>
    <n v="0"/>
    <n v="400"/>
    <n v="400"/>
    <n v="0"/>
    <n v="0"/>
    <n v="0"/>
    <n v="0"/>
    <n v="0"/>
    <n v="0"/>
    <n v="0"/>
    <n v="150"/>
    <n v="150"/>
    <n v="0"/>
    <n v="0"/>
    <n v="0"/>
    <n v="0"/>
    <n v="0"/>
    <n v="0"/>
    <n v="0"/>
    <n v="324"/>
    <n v="324"/>
    <n v="0"/>
    <n v="0"/>
    <n v="0"/>
    <n v="0"/>
    <n v="0"/>
    <n v="0"/>
    <n v="0"/>
    <n v="474"/>
    <n v="474"/>
    <n v="0"/>
    <n v="0"/>
    <n v="0"/>
    <n v="0"/>
    <n v="0"/>
    <n v="0"/>
    <e v="#DIV/0!"/>
    <n v="118.5"/>
    <n v="118.5"/>
    <e v="#DIV/0!"/>
    <e v="#DIV/0!"/>
    <e v="#DIV/0!"/>
    <e v="#DIV/0!"/>
    <e v="#DIV/0!"/>
    <e v="#DIV/0!"/>
    <x v="19"/>
    <x v="19"/>
    <x v="18"/>
    <x v="18"/>
    <x v="18"/>
    <n v="17"/>
    <x v="2"/>
    <x v="3"/>
    <n v="0"/>
    <n v="23"/>
    <n v="29"/>
    <n v="52"/>
    <n v="0"/>
    <n v="0"/>
    <n v="0"/>
    <n v="0"/>
    <n v="0"/>
    <n v="0"/>
    <n v="-400"/>
    <n v="-474"/>
    <n v="-424"/>
    <n v="0"/>
    <n v="0"/>
  </r>
  <r>
    <x v="21"/>
    <x v="22"/>
    <s v="Secondary School Certificate Public Examination"/>
    <d v="2017-03-14T00:00:00"/>
    <d v="2017-03-30T00:00:00"/>
    <d v="2017-06-05T00:00:00"/>
    <d v="2017-06-19T00:00:00"/>
    <n v="5560"/>
    <n v="230"/>
    <n v="5420"/>
    <n v="11210"/>
    <n v="256305"/>
    <n v="11357"/>
    <n v="240276"/>
    <n v="507938"/>
    <n v="207122"/>
    <n v="9029"/>
    <n v="211263"/>
    <n v="427414"/>
    <n v="84.15"/>
    <n v="2005"/>
    <n v="5369"/>
    <n v="2282"/>
    <n v="1521"/>
    <n v="936"/>
    <n v="709"/>
    <n v="724"/>
    <n v="-2336"/>
    <n v="257095"/>
    <n v="250843"/>
    <n v="507938"/>
    <n v="44539"/>
    <n v="45083"/>
    <n v="89622"/>
    <n v="25213"/>
    <n v="24041"/>
    <n v="49254"/>
    <n v="213264"/>
    <n v="214150"/>
    <n v="427414"/>
    <n v="35489"/>
    <n v="37046"/>
    <n v="72535"/>
    <n v="20652"/>
    <n v="19558"/>
    <n v="40210"/>
    <n v="29122"/>
    <n v="24333"/>
    <n v="53455"/>
    <n v="5852"/>
    <n v="5331"/>
    <n v="11183"/>
    <n v="2692"/>
    <n v="2629"/>
    <n v="5321"/>
    <n v="242386"/>
    <n v="238483"/>
    <n v="480869"/>
    <n v="41341"/>
    <n v="42377"/>
    <n v="83718"/>
    <n v="23344"/>
    <n v="22187"/>
    <n v="45531"/>
    <n v="94.28"/>
    <n v="95.07"/>
    <n v="94.67"/>
    <n v="92.82"/>
    <n v="94"/>
    <n v="93.41"/>
    <n v="92.59"/>
    <n v="92.29"/>
    <n v="92.44"/>
    <n v="55114"/>
    <n v="43428"/>
    <n v="98542"/>
    <n v="11243"/>
    <n v="9427"/>
    <n v="20670"/>
    <n v="5501"/>
    <n v="5197"/>
    <n v="10698"/>
    <n v="29122"/>
    <n v="24333"/>
    <n v="53455"/>
    <n v="5852"/>
    <n v="5331"/>
    <n v="11183"/>
    <n v="2692"/>
    <n v="2629"/>
    <n v="5321"/>
    <n v="0"/>
    <n v="0"/>
    <n v="0"/>
    <n v="0"/>
    <n v="0"/>
    <n v="0"/>
    <n v="0"/>
    <n v="0"/>
    <n v="0"/>
    <n v="29122"/>
    <n v="24333"/>
    <n v="53455"/>
    <n v="5852"/>
    <n v="5331"/>
    <n v="11183"/>
    <n v="2692"/>
    <n v="2629"/>
    <n v="5321"/>
    <n v="52.84"/>
    <n v="56.03"/>
    <n v="54.25"/>
    <n v="52.05"/>
    <n v="56.55"/>
    <n v="54.1"/>
    <n v="48.94"/>
    <n v="50.59"/>
    <n v="49.74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98542"/>
    <n v="-106910"/>
    <n v="-534324"/>
    <n v="-94901"/>
    <n v="-50852"/>
  </r>
  <r>
    <x v="22"/>
    <x v="23"/>
    <s v="High School Correspondence Course Examination"/>
    <d v="2017-10-05T00:00:00"/>
    <d v="2017-10-12T00:00:00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111"/>
    <n v="69"/>
    <n v="180"/>
    <n v="0"/>
    <n v="0"/>
    <n v="0"/>
    <n v="0"/>
    <n v="0"/>
    <n v="0"/>
    <n v="63"/>
    <n v="59"/>
    <n v="122"/>
    <n v="0"/>
    <n v="0"/>
    <n v="0"/>
    <n v="0"/>
    <n v="0"/>
    <n v="0"/>
    <n v="25"/>
    <n v="5"/>
    <n v="30"/>
    <n v="0"/>
    <n v="0"/>
    <n v="0"/>
    <n v="0"/>
    <n v="0"/>
    <n v="0"/>
    <n v="88"/>
    <n v="64"/>
    <n v="152"/>
    <n v="0"/>
    <n v="0"/>
    <n v="0"/>
    <n v="0"/>
    <n v="0"/>
    <n v="0"/>
    <n v="79.28"/>
    <n v="92.75"/>
    <n v="84.44"/>
    <e v="#DIV/0!"/>
    <e v="#DIV/0!"/>
    <e v="#DIV/0!"/>
    <e v="#DIV/0!"/>
    <e v="#DIV/0!"/>
    <e v="#DIV/0!"/>
    <x v="3"/>
    <x v="20"/>
    <x v="19"/>
    <x v="3"/>
    <x v="3"/>
    <n v="0"/>
    <x v="2"/>
    <x v="3"/>
    <n v="0"/>
    <n v="80"/>
    <n v="60"/>
    <n v="140"/>
    <n v="0"/>
    <n v="0"/>
    <n v="0"/>
    <n v="0"/>
    <n v="0"/>
    <n v="0"/>
    <n v="-180"/>
    <n v="-152"/>
    <n v="-9"/>
    <n v="0"/>
    <n v="0"/>
  </r>
  <r>
    <x v="23"/>
    <x v="24"/>
    <s v="Board of Academic Council -2017"/>
    <s v="Nil"/>
    <s v="Nil"/>
    <s v="Nil"/>
    <s v="Nil"/>
    <n v="2187"/>
    <n v="1065"/>
    <n v="11"/>
    <n v="3263"/>
    <n v="274572"/>
    <n v="187113"/>
    <n v="1085"/>
    <n v="462770"/>
    <n v="171212"/>
    <n v="136299"/>
    <n v="776"/>
    <n v="308287"/>
    <n v="66.62"/>
    <n v="141"/>
    <n v="362"/>
    <n v="536"/>
    <n v="544"/>
    <n v="530"/>
    <n v="509"/>
    <n v="641"/>
    <n v="0"/>
    <n v="184745"/>
    <n v="195038"/>
    <n v="379783"/>
    <n v="22504"/>
    <n v="22404"/>
    <n v="44908"/>
    <n v="42485"/>
    <n v="44999"/>
    <n v="87484"/>
    <n v="137459"/>
    <n v="135209"/>
    <n v="272668"/>
    <n v="15869"/>
    <n v="13748"/>
    <n v="29617"/>
    <n v="29146"/>
    <n v="28391"/>
    <n v="57537"/>
    <n v="0"/>
    <n v="0"/>
    <n v="0"/>
    <n v="0"/>
    <n v="1"/>
    <n v="1"/>
    <n v="0"/>
    <n v="0"/>
    <n v="0"/>
    <n v="137459"/>
    <n v="135209"/>
    <n v="272668"/>
    <n v="15869"/>
    <n v="13749"/>
    <n v="29618"/>
    <n v="29146"/>
    <n v="28391"/>
    <n v="57537"/>
    <n v="74.400000000000006"/>
    <n v="69.319999999999993"/>
    <n v="71.8"/>
    <n v="70.52"/>
    <n v="61.37"/>
    <n v="65.95"/>
    <n v="68.599999999999994"/>
    <n v="63.09"/>
    <n v="65.77"/>
    <n v="43767"/>
    <n v="39220"/>
    <n v="82987"/>
    <n v="6122"/>
    <n v="5666"/>
    <n v="11788"/>
    <n v="13534"/>
    <n v="13892"/>
    <n v="27426"/>
    <n v="23518"/>
    <n v="18101"/>
    <n v="41619"/>
    <n v="3050"/>
    <n v="2281"/>
    <n v="5331"/>
    <n v="6094"/>
    <n v="6011"/>
    <n v="12105"/>
    <n v="0"/>
    <n v="0"/>
    <n v="0"/>
    <n v="0"/>
    <n v="0"/>
    <n v="0"/>
    <n v="0"/>
    <n v="0"/>
    <n v="0"/>
    <n v="23518"/>
    <n v="18101"/>
    <n v="41619"/>
    <n v="3050"/>
    <n v="2281"/>
    <n v="5331"/>
    <n v="6094"/>
    <n v="6011"/>
    <n v="12105"/>
    <n v="53.73"/>
    <n v="46.15"/>
    <n v="50.15"/>
    <n v="49.82"/>
    <n v="40.26"/>
    <n v="45.22"/>
    <n v="45.03"/>
    <n v="43.27"/>
    <n v="44.14"/>
    <x v="20"/>
    <x v="21"/>
    <x v="20"/>
    <x v="19"/>
    <x v="19"/>
    <n v="11480"/>
    <x v="17"/>
    <x v="18"/>
    <n v="23000"/>
    <n v="95314"/>
    <n v="93572"/>
    <n v="188886"/>
    <n v="12393"/>
    <n v="11076"/>
    <n v="23469"/>
    <n v="24160"/>
    <n v="0"/>
    <n v="24160"/>
    <n v="0"/>
    <n v="-6000"/>
    <n v="0"/>
    <n v="0"/>
    <n v="-22482"/>
  </r>
  <r>
    <x v="24"/>
    <x v="25"/>
    <s v="Jammu and Kashmir board Class - X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75356"/>
    <n v="66388"/>
    <n v="141744"/>
    <n v="0"/>
    <n v="0"/>
    <n v="0"/>
    <n v="0"/>
    <n v="0"/>
    <n v="0"/>
    <n v="46549"/>
    <n v="41265"/>
    <n v="87814"/>
    <n v="0"/>
    <n v="0"/>
    <n v="0"/>
    <n v="0"/>
    <n v="0"/>
    <n v="0"/>
    <n v="0"/>
    <n v="0"/>
    <n v="0"/>
    <n v="0"/>
    <n v="0"/>
    <n v="0"/>
    <n v="0"/>
    <n v="0"/>
    <n v="0"/>
    <n v="46549"/>
    <n v="41265"/>
    <n v="87814"/>
    <n v="0"/>
    <n v="0"/>
    <n v="0"/>
    <n v="0"/>
    <n v="0"/>
    <n v="0"/>
    <n v="61.77"/>
    <n v="62.16"/>
    <n v="61.95"/>
    <e v="#DIV/0!"/>
    <e v="#DIV/0!"/>
    <e v="#DIV/0!"/>
    <e v="#DIV/0!"/>
    <e v="#DIV/0!"/>
    <e v="#DIV/0!"/>
    <n v="81979"/>
    <n v="55099"/>
    <n v="137078"/>
    <n v="0"/>
    <n v="0"/>
    <n v="0"/>
    <n v="0"/>
    <n v="0"/>
    <n v="0"/>
    <n v="37673"/>
    <n v="28593"/>
    <n v="66266"/>
    <n v="0"/>
    <n v="0"/>
    <n v="0"/>
    <n v="0"/>
    <n v="0"/>
    <n v="0"/>
    <n v="0"/>
    <n v="0"/>
    <n v="0"/>
    <n v="0"/>
    <n v="0"/>
    <n v="0"/>
    <n v="0"/>
    <n v="0"/>
    <n v="0"/>
    <n v="37673"/>
    <n v="28593"/>
    <n v="66266"/>
    <n v="0"/>
    <n v="0"/>
    <n v="0"/>
    <n v="0"/>
    <n v="0"/>
    <n v="0"/>
    <n v="45.95"/>
    <n v="51.89"/>
    <n v="48.34"/>
    <e v="#DIV/0!"/>
    <e v="#DIV/0!"/>
    <e v="#DIV/0!"/>
    <e v="#DIV/0!"/>
    <e v="#DIV/0!"/>
    <e v="#DIV/0!"/>
    <x v="21"/>
    <x v="22"/>
    <x v="21"/>
    <x v="3"/>
    <x v="3"/>
    <n v="0"/>
    <x v="2"/>
    <x v="3"/>
    <n v="0"/>
    <n v="62806"/>
    <n v="49407"/>
    <n v="112213"/>
    <n v="0"/>
    <n v="0"/>
    <n v="0"/>
    <n v="0"/>
    <n v="0"/>
    <n v="0"/>
    <n v="-278822"/>
    <n v="-154080"/>
    <n v="0"/>
    <n v="0"/>
    <n v="0"/>
  </r>
  <r>
    <x v="25"/>
    <x v="26"/>
    <s v="Indian Certificate of Secondary Education"/>
    <d v="2017-03-10T00:00:00"/>
    <d v="2017-04-21T00:00:00"/>
    <s v="Nil"/>
    <s v="Nil"/>
    <n v="9"/>
    <n v="8"/>
    <n v="2089"/>
    <n v="2106"/>
    <n v="343"/>
    <n v="993"/>
    <n v="173963"/>
    <n v="175299"/>
    <n v="336"/>
    <n v="975"/>
    <n v="171421"/>
    <n v="172732"/>
    <n v="98.54"/>
    <n v="1598"/>
    <n v="403"/>
    <n v="67"/>
    <n v="25"/>
    <n v="7"/>
    <n v="5"/>
    <n v="1"/>
    <n v="0"/>
    <n v="96566"/>
    <n v="78428"/>
    <n v="174994"/>
    <n v="4666"/>
    <n v="3537"/>
    <n v="8203"/>
    <n v="3058"/>
    <n v="2729"/>
    <n v="5787"/>
    <n v="94841"/>
    <n v="77703"/>
    <n v="172544"/>
    <n v="4541"/>
    <n v="3473"/>
    <n v="8014"/>
    <n v="2972"/>
    <n v="2661"/>
    <n v="5633"/>
    <n v="0"/>
    <n v="0"/>
    <n v="0"/>
    <n v="0"/>
    <n v="0"/>
    <n v="0"/>
    <n v="0"/>
    <n v="0"/>
    <n v="0"/>
    <n v="94841"/>
    <n v="77703"/>
    <n v="172544"/>
    <n v="4541"/>
    <n v="3473"/>
    <n v="8014"/>
    <n v="2972"/>
    <n v="2661"/>
    <n v="5633"/>
    <n v="98.21"/>
    <n v="99.08"/>
    <n v="98.6"/>
    <n v="97.32"/>
    <n v="98.19"/>
    <n v="97.7"/>
    <n v="97.19"/>
    <n v="97.51"/>
    <n v="97.34"/>
    <n v="203"/>
    <n v="102"/>
    <n v="305"/>
    <n v="18"/>
    <n v="7"/>
    <n v="25"/>
    <n v="14"/>
    <n v="9"/>
    <n v="23"/>
    <n v="121"/>
    <n v="67"/>
    <n v="188"/>
    <n v="14"/>
    <n v="6"/>
    <n v="20"/>
    <n v="6"/>
    <n v="7"/>
    <n v="13"/>
    <n v="0"/>
    <n v="0"/>
    <n v="0"/>
    <n v="0"/>
    <n v="0"/>
    <n v="0"/>
    <n v="0"/>
    <n v="0"/>
    <n v="0"/>
    <n v="121"/>
    <n v="67"/>
    <n v="188"/>
    <n v="14"/>
    <n v="6"/>
    <n v="20"/>
    <n v="6"/>
    <n v="7"/>
    <n v="13"/>
    <n v="59.61"/>
    <n v="65.69"/>
    <n v="61.64"/>
    <n v="77.78"/>
    <n v="85.71"/>
    <n v="80"/>
    <n v="42.86"/>
    <n v="77.78"/>
    <n v="56.52"/>
    <x v="22"/>
    <x v="23"/>
    <x v="22"/>
    <x v="20"/>
    <x v="20"/>
    <n v="6697"/>
    <x v="18"/>
    <x v="19"/>
    <n v="4323"/>
    <n v="11693"/>
    <n v="5987"/>
    <n v="17680"/>
    <n v="823"/>
    <n v="514"/>
    <n v="1337"/>
    <n v="828"/>
    <n v="495"/>
    <n v="1323"/>
    <n v="0"/>
    <n v="0"/>
    <n v="0"/>
    <n v="0"/>
    <n v="0"/>
  </r>
  <r>
    <x v="26"/>
    <x v="27"/>
    <s v="Madhyamik Pariksha(Secondary Examination)"/>
    <d v="2017-03-03T00:00:00"/>
    <d v="2017-03-23T00:00:00"/>
    <s v="Nil"/>
    <s v="Nil"/>
    <n v="956"/>
    <n v="0"/>
    <n v="0"/>
    <n v="956"/>
    <n v="49374"/>
    <n v="0"/>
    <n v="0"/>
    <n v="49374"/>
    <n v="29289"/>
    <n v="0"/>
    <n v="0"/>
    <n v="29289"/>
    <n v="59.32"/>
    <n v="1598"/>
    <n v="51"/>
    <n v="67"/>
    <n v="119"/>
    <n v="126"/>
    <n v="139"/>
    <n v="335"/>
    <n v="-1479"/>
    <n v="23837"/>
    <n v="24516"/>
    <n v="48353"/>
    <n v="4644"/>
    <n v="4581"/>
    <n v="9225"/>
    <n v="7905"/>
    <n v="7934"/>
    <n v="15839"/>
    <n v="14724"/>
    <n v="14279"/>
    <n v="29003"/>
    <n v="3091"/>
    <n v="2989"/>
    <n v="6080"/>
    <n v="3614"/>
    <n v="3023"/>
    <n v="6637"/>
    <n v="0"/>
    <n v="0"/>
    <n v="0"/>
    <n v="0"/>
    <n v="0"/>
    <n v="0"/>
    <n v="0"/>
    <n v="0"/>
    <n v="0"/>
    <n v="14724"/>
    <n v="14279"/>
    <n v="29003"/>
    <n v="3091"/>
    <n v="2989"/>
    <n v="6080"/>
    <n v="3614"/>
    <n v="3023"/>
    <n v="6637"/>
    <n v="61.77"/>
    <n v="58.24"/>
    <n v="59.98"/>
    <n v="66.56"/>
    <n v="65.25"/>
    <n v="65.91"/>
    <n v="45.72"/>
    <n v="38.1"/>
    <n v="41.9"/>
    <n v="488"/>
    <n v="533"/>
    <n v="1021"/>
    <n v="95"/>
    <n v="84"/>
    <n v="179"/>
    <n v="139"/>
    <n v="170"/>
    <n v="309"/>
    <n v="98"/>
    <n v="188"/>
    <n v="286"/>
    <n v="16"/>
    <n v="36"/>
    <n v="52"/>
    <n v="29"/>
    <n v="40"/>
    <n v="69"/>
    <n v="0"/>
    <n v="0"/>
    <n v="0"/>
    <n v="0"/>
    <n v="0"/>
    <n v="0"/>
    <n v="0"/>
    <n v="0"/>
    <n v="0"/>
    <n v="98"/>
    <n v="188"/>
    <n v="286"/>
    <n v="16"/>
    <n v="36"/>
    <n v="52"/>
    <n v="29"/>
    <n v="40"/>
    <n v="69"/>
    <n v="20.079999999999998"/>
    <n v="35.270000000000003"/>
    <n v="28.01"/>
    <n v="16.84"/>
    <n v="42.86"/>
    <n v="29.05"/>
    <n v="20.86"/>
    <n v="23.53"/>
    <n v="22.33"/>
    <x v="23"/>
    <x v="24"/>
    <x v="23"/>
    <x v="21"/>
    <x v="21"/>
    <n v="966"/>
    <x v="19"/>
    <x v="20"/>
    <n v="232"/>
    <n v="12497"/>
    <n v="12312"/>
    <n v="24809"/>
    <n v="2597"/>
    <n v="2569"/>
    <n v="5166"/>
    <n v="3515"/>
    <n v="2959"/>
    <n v="6474"/>
    <n v="0"/>
    <n v="0"/>
    <n v="0"/>
    <n v="0"/>
    <n v="0"/>
  </r>
  <r>
    <x v="27"/>
    <x v="28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473003"/>
    <n v="587495"/>
    <n v="1060498"/>
    <n v="139447"/>
    <n v="164679"/>
    <n v="304126"/>
    <n v="27618"/>
    <n v="35521"/>
    <n v="63139"/>
    <n v="412446"/>
    <n v="462117"/>
    <n v="874563"/>
    <n v="116600"/>
    <n v="122050"/>
    <n v="238650"/>
    <n v="20038"/>
    <n v="21529"/>
    <n v="41567"/>
    <n v="0"/>
    <n v="0"/>
    <n v="0"/>
    <n v="0"/>
    <n v="0"/>
    <n v="0"/>
    <n v="0"/>
    <n v="0"/>
    <n v="0"/>
    <n v="412446"/>
    <n v="462117"/>
    <n v="874563"/>
    <n v="116600"/>
    <n v="122050"/>
    <n v="238650"/>
    <n v="20038"/>
    <n v="21529"/>
    <n v="41567"/>
    <n v="87.2"/>
    <n v="78.66"/>
    <n v="82.47"/>
    <n v="83.62"/>
    <n v="74.11"/>
    <n v="78.47"/>
    <n v="72.55"/>
    <n v="60.61"/>
    <n v="65.83"/>
    <n v="466"/>
    <n v="159"/>
    <n v="625"/>
    <n v="83"/>
    <n v="22"/>
    <n v="105"/>
    <n v="28"/>
    <n v="10"/>
    <n v="38"/>
    <n v="358"/>
    <n v="63"/>
    <n v="421"/>
    <n v="70"/>
    <n v="10"/>
    <n v="80"/>
    <n v="13"/>
    <n v="5"/>
    <n v="18"/>
    <n v="0"/>
    <n v="0"/>
    <n v="0"/>
    <n v="0"/>
    <n v="0"/>
    <n v="0"/>
    <n v="0"/>
    <n v="0"/>
    <n v="0"/>
    <n v="358"/>
    <n v="63"/>
    <n v="421"/>
    <n v="70"/>
    <n v="10"/>
    <n v="80"/>
    <n v="13"/>
    <n v="5"/>
    <n v="18"/>
    <n v="76.819999999999993"/>
    <n v="39.619999999999997"/>
    <n v="67.36"/>
    <n v="84.34"/>
    <n v="45.45"/>
    <n v="76.19"/>
    <n v="46.43"/>
    <n v="50"/>
    <n v="47.37"/>
    <x v="24"/>
    <x v="25"/>
    <x v="24"/>
    <x v="22"/>
    <x v="22"/>
    <n v="6840"/>
    <x v="20"/>
    <x v="21"/>
    <n v="433"/>
    <n v="36860"/>
    <n v="33974"/>
    <n v="70834"/>
    <n v="7165"/>
    <n v="5667"/>
    <n v="12832"/>
    <n v="722"/>
    <n v="517"/>
    <n v="1239"/>
    <n v="-1061123"/>
    <n v="-874984"/>
    <n v="-755738"/>
    <n v="-219058"/>
    <n v="-39913"/>
  </r>
  <r>
    <x v="28"/>
    <x v="29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6119"/>
    <n v="19116"/>
    <n v="35235"/>
    <n v="125"/>
    <n v="141"/>
    <n v="266"/>
    <n v="14310"/>
    <n v="17452"/>
    <n v="31762"/>
    <n v="11240"/>
    <n v="13046"/>
    <n v="24286"/>
    <n v="76"/>
    <n v="95"/>
    <n v="171"/>
    <n v="9925"/>
    <n v="11851"/>
    <n v="21776"/>
    <n v="0"/>
    <n v="0"/>
    <n v="0"/>
    <n v="0"/>
    <n v="0"/>
    <n v="0"/>
    <n v="0"/>
    <n v="0"/>
    <n v="0"/>
    <n v="11240"/>
    <n v="13046"/>
    <n v="24286"/>
    <n v="76"/>
    <n v="95"/>
    <n v="171"/>
    <n v="9925"/>
    <n v="11851"/>
    <n v="21776"/>
    <n v="69.73"/>
    <n v="68.25"/>
    <n v="68.930000000000007"/>
    <n v="60.8"/>
    <n v="67.38"/>
    <n v="64.290000000000006"/>
    <n v="69.36"/>
    <n v="67.91"/>
    <n v="68.56"/>
    <n v="7536"/>
    <n v="8202"/>
    <n v="15738"/>
    <n v="15"/>
    <n v="16"/>
    <n v="31"/>
    <n v="7379"/>
    <n v="8020"/>
    <n v="15399"/>
    <n v="1449"/>
    <n v="1823"/>
    <n v="3272"/>
    <n v="4"/>
    <n v="12"/>
    <n v="16"/>
    <n v="1385"/>
    <n v="1739"/>
    <n v="3124"/>
    <n v="0"/>
    <n v="0"/>
    <n v="0"/>
    <n v="0"/>
    <n v="0"/>
    <n v="0"/>
    <n v="0"/>
    <n v="0"/>
    <n v="0"/>
    <n v="1449"/>
    <n v="1823"/>
    <n v="3272"/>
    <n v="4"/>
    <n v="12"/>
    <n v="16"/>
    <n v="1385"/>
    <n v="1739"/>
    <n v="3124"/>
    <n v="19.23"/>
    <n v="22.23"/>
    <n v="20.79"/>
    <n v="26.67"/>
    <n v="75"/>
    <n v="51.61"/>
    <n v="18.77"/>
    <n v="21.68"/>
    <n v="20.29"/>
    <x v="25"/>
    <x v="26"/>
    <x v="25"/>
    <x v="23"/>
    <x v="23"/>
    <n v="13"/>
    <x v="21"/>
    <x v="22"/>
    <n v="1211"/>
    <n v="2177"/>
    <n v="2482"/>
    <n v="4659"/>
    <n v="15"/>
    <n v="18"/>
    <n v="33"/>
    <n v="1889"/>
    <n v="2232"/>
    <n v="4121"/>
    <n v="-50973"/>
    <n v="-27558"/>
    <n v="-21394"/>
    <n v="-141"/>
    <n v="-19568"/>
  </r>
  <r>
    <x v="29"/>
    <x v="30"/>
    <s v="Board of Secondary education"/>
    <d v="2017-03-17T00:00:00"/>
    <d v="2017-01-04T00:00:00"/>
    <d v="2017-06-14T00:00:00"/>
    <d v="2017-06-28T00:00:00"/>
    <n v="5991"/>
    <n v="416"/>
    <n v="4736"/>
    <n v="11143"/>
    <n v="356314"/>
    <n v="21689"/>
    <n v="231499"/>
    <n v="609502"/>
    <n v="316337"/>
    <n v="18763"/>
    <n v="225153"/>
    <n v="560253"/>
    <n v="91.92"/>
    <n v="4102"/>
    <n v="8188"/>
    <n v="1555"/>
    <n v="686"/>
    <n v="370"/>
    <n v="251"/>
    <n v="268"/>
    <n v="-4277"/>
    <n v="314471"/>
    <n v="295031"/>
    <n v="609502"/>
    <n v="58595"/>
    <n v="57980"/>
    <n v="116575"/>
    <n v="14898"/>
    <n v="14787"/>
    <n v="29685"/>
    <n v="288909"/>
    <n v="271344"/>
    <n v="560253"/>
    <n v="51610"/>
    <n v="51191"/>
    <n v="102801"/>
    <n v="12543"/>
    <n v="12328"/>
    <n v="24871"/>
    <n v="0"/>
    <n v="0"/>
    <n v="0"/>
    <n v="0"/>
    <n v="0"/>
    <n v="0"/>
    <n v="0"/>
    <n v="0"/>
    <n v="0"/>
    <n v="288909"/>
    <n v="271344"/>
    <n v="560253"/>
    <n v="51610"/>
    <n v="51191"/>
    <n v="102801"/>
    <n v="12543"/>
    <n v="12328"/>
    <n v="24871"/>
    <n v="91.87"/>
    <n v="91.97"/>
    <n v="91.92"/>
    <n v="88.08"/>
    <n v="88.29"/>
    <n v="88.18"/>
    <n v="84.19"/>
    <n v="83.37"/>
    <n v="83.78"/>
    <n v="8340"/>
    <n v="4696"/>
    <n v="13036"/>
    <n v="2425"/>
    <n v="1517"/>
    <n v="3942"/>
    <n v="441"/>
    <n v="336"/>
    <n v="777"/>
    <n v="5095"/>
    <n v="3167"/>
    <n v="8262"/>
    <n v="1379"/>
    <n v="964"/>
    <n v="2343"/>
    <n v="256"/>
    <n v="209"/>
    <n v="465"/>
    <n v="0"/>
    <n v="0"/>
    <n v="0"/>
    <n v="0"/>
    <n v="0"/>
    <n v="0"/>
    <n v="0"/>
    <n v="0"/>
    <n v="0"/>
    <n v="5095"/>
    <n v="3167"/>
    <n v="8262"/>
    <n v="1379"/>
    <n v="964"/>
    <n v="2343"/>
    <n v="256"/>
    <n v="209"/>
    <n v="465"/>
    <n v="61.09"/>
    <n v="67.44"/>
    <n v="63.38"/>
    <n v="56.87"/>
    <n v="63.55"/>
    <n v="59.44"/>
    <n v="58.05"/>
    <n v="62.2"/>
    <n v="59.85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036"/>
    <n v="-8262"/>
    <n v="-568515"/>
    <n v="-105144"/>
    <n v="-25336"/>
  </r>
  <r>
    <x v="30"/>
    <x v="31"/>
    <s v="Secondary School Certificate Examination"/>
    <d v="2017-03-07T00:00:00"/>
    <d v="2017-04-01T00:00:00"/>
    <d v="2017-07-18T00:00:00"/>
    <d v="2017-08-02T00:00:00"/>
    <n v="0"/>
    <n v="21684"/>
    <n v="0"/>
    <n v="21684"/>
    <n v="0"/>
    <n v="1755005"/>
    <n v="0"/>
    <n v="1755005"/>
    <n v="0"/>
    <n v="1537034"/>
    <n v="0"/>
    <n v="1537034"/>
    <n v="87.58"/>
    <n v="3676"/>
    <n v="8029"/>
    <n v="5025"/>
    <n v="2578"/>
    <n v="1154"/>
    <n v="581"/>
    <n v="641"/>
    <n v="0"/>
    <n v="949323"/>
    <n v="759013"/>
    <n v="1708336"/>
    <n v="138887"/>
    <n v="112343"/>
    <n v="251230"/>
    <n v="83241"/>
    <n v="66302"/>
    <n v="149543"/>
    <n v="799260"/>
    <n v="685002"/>
    <n v="1484262"/>
    <n v="108819"/>
    <n v="95959"/>
    <n v="204778"/>
    <n v="63430"/>
    <n v="54168"/>
    <n v="117598"/>
    <n v="18565"/>
    <n v="9782"/>
    <n v="28347"/>
    <n v="3795"/>
    <n v="2302"/>
    <n v="6097"/>
    <n v="1653"/>
    <n v="1083"/>
    <n v="2736"/>
    <n v="817825"/>
    <n v="694784"/>
    <n v="1512609"/>
    <n v="112614"/>
    <n v="98261"/>
    <n v="210875"/>
    <n v="65083"/>
    <n v="55251"/>
    <n v="120334"/>
    <n v="86.15"/>
    <n v="91.54"/>
    <n v="88.54"/>
    <n v="81.08"/>
    <n v="87.47"/>
    <n v="83.94"/>
    <n v="78.19"/>
    <n v="83.33"/>
    <n v="80.47"/>
    <n v="33623"/>
    <n v="13046"/>
    <n v="46669"/>
    <n v="4522"/>
    <n v="1983"/>
    <n v="6505"/>
    <n v="1560"/>
    <n v="695"/>
    <n v="2255"/>
    <n v="14966"/>
    <n v="7251"/>
    <n v="22217"/>
    <n v="1625"/>
    <n v="918"/>
    <n v="2543"/>
    <n v="684"/>
    <n v="383"/>
    <n v="1067"/>
    <n v="1609"/>
    <n v="599"/>
    <n v="2208"/>
    <n v="267"/>
    <n v="108"/>
    <n v="375"/>
    <n v="71"/>
    <n v="33"/>
    <n v="104"/>
    <n v="16575"/>
    <n v="7850"/>
    <n v="24425"/>
    <n v="1892"/>
    <n v="1026"/>
    <n v="2918"/>
    <n v="755"/>
    <n v="416"/>
    <n v="1171"/>
    <n v="49.3"/>
    <n v="60.17"/>
    <n v="52.34"/>
    <n v="41.84"/>
    <n v="51.74"/>
    <n v="44.86"/>
    <n v="48.4"/>
    <n v="59.86"/>
    <n v="51.93"/>
    <x v="26"/>
    <x v="27"/>
    <x v="26"/>
    <x v="24"/>
    <x v="24"/>
    <n v="106157"/>
    <x v="22"/>
    <x v="23"/>
    <n v="53442"/>
    <n v="388807"/>
    <n v="250038"/>
    <n v="638845"/>
    <n v="63447"/>
    <n v="43901"/>
    <n v="107348"/>
    <n v="38706"/>
    <n v="29357"/>
    <n v="68063"/>
    <n v="0"/>
    <n v="0"/>
    <n v="0"/>
    <n v="-288"/>
    <n v="0"/>
  </r>
  <r>
    <x v="31"/>
    <x v="32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231537"/>
    <n v="223916"/>
    <n v="455453"/>
    <n v="23902"/>
    <n v="22842"/>
    <n v="46744"/>
    <n v="4264"/>
    <n v="4192"/>
    <n v="8456"/>
    <n v="220053"/>
    <n v="217103"/>
    <n v="437156"/>
    <n v="21533"/>
    <n v="21493"/>
    <n v="43026"/>
    <n v="3482"/>
    <n v="3514"/>
    <n v="6996"/>
    <n v="7454"/>
    <n v="4715"/>
    <n v="12169"/>
    <n v="1437"/>
    <n v="956"/>
    <n v="2393"/>
    <n v="289"/>
    <n v="313"/>
    <n v="602"/>
    <n v="227507"/>
    <n v="221818"/>
    <n v="449325"/>
    <n v="22970"/>
    <n v="22449"/>
    <n v="45419"/>
    <n v="3771"/>
    <n v="3827"/>
    <n v="7598"/>
    <n v="98.26"/>
    <n v="99.06"/>
    <n v="98.65"/>
    <n v="96.1"/>
    <n v="98.28"/>
    <n v="97.17"/>
    <n v="88.44"/>
    <n v="91.29"/>
    <n v="89.85"/>
    <n v="1953"/>
    <n v="685"/>
    <n v="2638"/>
    <n v="0"/>
    <n v="0"/>
    <n v="0"/>
    <n v="0"/>
    <n v="0"/>
    <n v="0"/>
    <n v="991"/>
    <n v="396"/>
    <n v="1387"/>
    <n v="0"/>
    <n v="0"/>
    <n v="0"/>
    <n v="0"/>
    <n v="0"/>
    <n v="0"/>
    <n v="0"/>
    <n v="0"/>
    <n v="0"/>
    <n v="0"/>
    <n v="0"/>
    <n v="0"/>
    <n v="0"/>
    <n v="0"/>
    <n v="0"/>
    <n v="991"/>
    <n v="396"/>
    <n v="1387"/>
    <n v="0"/>
    <n v="0"/>
    <n v="0"/>
    <n v="0"/>
    <n v="0"/>
    <n v="0"/>
    <n v="50.74"/>
    <n v="57.81"/>
    <n v="52.58"/>
    <e v="#DIV/0!"/>
    <e v="#DIV/0!"/>
    <e v="#DIV/0!"/>
    <e v="#DIV/0!"/>
    <e v="#DIV/0!"/>
    <e v="#DIV/0!"/>
    <x v="3"/>
    <x v="3"/>
    <x v="27"/>
    <x v="3"/>
    <x v="3"/>
    <n v="1409"/>
    <x v="2"/>
    <x v="3"/>
    <n v="112"/>
    <n v="0"/>
    <n v="0"/>
    <n v="120478"/>
    <n v="0"/>
    <n v="0"/>
    <n v="2948"/>
    <n v="0"/>
    <n v="0"/>
    <n v="282"/>
    <n v="-458091"/>
    <n v="-450712"/>
    <n v="-257863"/>
    <n v="-41062"/>
    <n v="-7204"/>
  </r>
  <r>
    <x v="32"/>
    <x v="33"/>
    <s v="High Madrasah Examination"/>
    <d v="2017-02-06T00:00:00"/>
    <d v="2017-02-18T00:00:00"/>
    <d v="2017-02-06T00:00:00"/>
    <d v="2017-02-18T00:00:00"/>
    <n v="0"/>
    <n v="404"/>
    <n v="4"/>
    <n v="408"/>
    <n v="0"/>
    <n v="52058"/>
    <n v="57"/>
    <n v="52115"/>
    <n v="0"/>
    <n v="40085"/>
    <n v="31"/>
    <n v="40116"/>
    <n v="76.98"/>
    <n v="8"/>
    <n v="100"/>
    <n v="103"/>
    <n v="79"/>
    <n v="59"/>
    <n v="32"/>
    <n v="27"/>
    <n v="0"/>
    <n v="14322"/>
    <n v="35489"/>
    <n v="49811"/>
    <n v="308"/>
    <n v="602"/>
    <n v="910"/>
    <n v="150"/>
    <n v="183"/>
    <n v="333"/>
    <n v="11937"/>
    <n v="26315"/>
    <n v="38252"/>
    <n v="244"/>
    <n v="394"/>
    <n v="638"/>
    <n v="114"/>
    <n v="98"/>
    <n v="212"/>
    <n v="0"/>
    <n v="0"/>
    <n v="0"/>
    <n v="0"/>
    <n v="0"/>
    <n v="0"/>
    <n v="0"/>
    <n v="0"/>
    <n v="0"/>
    <n v="11937"/>
    <n v="26315"/>
    <n v="38252"/>
    <n v="244"/>
    <n v="394"/>
    <n v="638"/>
    <n v="114"/>
    <n v="98"/>
    <n v="212"/>
    <n v="83.35"/>
    <n v="74.150000000000006"/>
    <n v="76.790000000000006"/>
    <n v="79.22"/>
    <n v="65.45"/>
    <n v="70.11"/>
    <n v="76"/>
    <n v="53.55"/>
    <n v="63.66"/>
    <n v="1517"/>
    <n v="787"/>
    <n v="2304"/>
    <n v="104"/>
    <n v="36"/>
    <n v="140"/>
    <n v="39"/>
    <n v="26"/>
    <n v="65"/>
    <n v="1212"/>
    <n v="652"/>
    <n v="1864"/>
    <n v="58"/>
    <n v="23"/>
    <n v="81"/>
    <n v="24"/>
    <n v="15"/>
    <n v="39"/>
    <n v="0"/>
    <n v="0"/>
    <n v="0"/>
    <n v="0"/>
    <n v="0"/>
    <n v="0"/>
    <n v="0"/>
    <n v="0"/>
    <n v="0"/>
    <n v="1212"/>
    <n v="652"/>
    <n v="1864"/>
    <n v="58"/>
    <n v="23"/>
    <n v="81"/>
    <n v="24"/>
    <n v="15"/>
    <n v="39"/>
    <n v="79.89"/>
    <n v="82.85"/>
    <n v="80.900000000000006"/>
    <n v="55.77"/>
    <n v="63.89"/>
    <n v="57.86"/>
    <n v="61.54"/>
    <n v="57.69"/>
    <n v="60"/>
    <x v="27"/>
    <x v="28"/>
    <x v="28"/>
    <x v="18"/>
    <x v="25"/>
    <n v="21"/>
    <x v="23"/>
    <x v="1"/>
    <n v="7"/>
    <n v="11842"/>
    <n v="25121"/>
    <n v="36963"/>
    <n v="292"/>
    <n v="406"/>
    <n v="698"/>
    <n v="136"/>
    <n v="108"/>
    <n v="244"/>
    <n v="0"/>
    <n v="0"/>
    <n v="0"/>
    <n v="0"/>
    <n v="0"/>
  </r>
  <r>
    <x v="33"/>
    <x v="34"/>
    <s v="Secondary School Leaving Certificate"/>
    <d v="2017-03-30T00:00:00"/>
    <d v="2017-04-12T00:00:00"/>
    <d v="2017-06-15T00:00:00"/>
    <d v="2017-06-22T00:00:00"/>
    <n v="5161"/>
    <n v="3285"/>
    <n v="5712"/>
    <n v="14158"/>
    <n v="338853"/>
    <n v="248476"/>
    <n v="268697"/>
    <n v="856026"/>
    <n v="311812"/>
    <n v="231297"/>
    <n v="259892"/>
    <n v="803001"/>
    <n v="93.81"/>
    <n v="835"/>
    <n v="2019"/>
    <n v="2406"/>
    <n v="2321"/>
    <n v="2044"/>
    <n v="1749"/>
    <n v="2784"/>
    <n v="0"/>
    <n v="434503"/>
    <n v="394363"/>
    <n v="828866"/>
    <n v="82799"/>
    <n v="73748"/>
    <n v="156547"/>
    <n v="31091"/>
    <n v="26965"/>
    <n v="58056"/>
    <n v="284727"/>
    <n v="296734"/>
    <n v="581461"/>
    <n v="48918"/>
    <n v="48772"/>
    <n v="97690"/>
    <n v="18809"/>
    <n v="18603"/>
    <n v="37412"/>
    <n v="66564"/>
    <n v="45902"/>
    <n v="112466"/>
    <n v="14209"/>
    <n v="10915"/>
    <n v="25124"/>
    <n v="5425"/>
    <n v="4027"/>
    <n v="9452"/>
    <n v="351291"/>
    <n v="342636"/>
    <n v="693927"/>
    <n v="63127"/>
    <n v="59687"/>
    <n v="122814"/>
    <n v="24234"/>
    <n v="22630"/>
    <n v="46864"/>
    <n v="80.849999999999994"/>
    <n v="86.88"/>
    <n v="83.72"/>
    <n v="76.239999999999995"/>
    <n v="80.930000000000007"/>
    <n v="78.45"/>
    <n v="77.95"/>
    <n v="83.92"/>
    <n v="80.72"/>
    <n v="21465"/>
    <n v="5695"/>
    <n v="27160"/>
    <n v="5467"/>
    <n v="1766"/>
    <n v="7233"/>
    <n v="1416"/>
    <n v="329"/>
    <n v="1745"/>
    <n v="806"/>
    <n v="316"/>
    <n v="1122"/>
    <n v="154"/>
    <n v="49"/>
    <n v="203"/>
    <n v="42"/>
    <n v="12"/>
    <n v="54"/>
    <n v="2016"/>
    <n v="689"/>
    <n v="2705"/>
    <n v="471"/>
    <n v="177"/>
    <n v="648"/>
    <n v="135"/>
    <n v="40"/>
    <n v="175"/>
    <n v="2822"/>
    <n v="1005"/>
    <n v="3827"/>
    <n v="625"/>
    <n v="226"/>
    <n v="851"/>
    <n v="177"/>
    <n v="52"/>
    <n v="229"/>
    <n v="13.15"/>
    <n v="17.649999999999999"/>
    <n v="14.09"/>
    <n v="11.43"/>
    <n v="12.8"/>
    <n v="11.77"/>
    <n v="12.5"/>
    <n v="15.81"/>
    <n v="13.12"/>
    <x v="28"/>
    <x v="29"/>
    <x v="29"/>
    <x v="25"/>
    <x v="26"/>
    <n v="64776"/>
    <x v="24"/>
    <x v="24"/>
    <n v="24664"/>
    <n v="91972"/>
    <n v="64028"/>
    <n v="156000"/>
    <n v="18621"/>
    <n v="14496"/>
    <n v="33117"/>
    <n v="7489"/>
    <n v="5313"/>
    <n v="12802"/>
    <n v="0"/>
    <n v="105247"/>
    <n v="-115171"/>
    <n v="-25772"/>
    <n v="-9627"/>
  </r>
  <r>
    <x v="34"/>
    <x v="35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30550"/>
    <n v="5038"/>
    <n v="35588"/>
    <n v="18878"/>
    <n v="30511"/>
    <n v="493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x v="29"/>
    <x v="30"/>
    <x v="30"/>
    <x v="3"/>
    <x v="3"/>
    <n v="0"/>
    <x v="2"/>
    <x v="3"/>
    <n v="0"/>
    <n v="18875"/>
    <n v="30510"/>
    <n v="49385"/>
    <n v="0"/>
    <n v="0"/>
    <n v="0"/>
    <n v="0"/>
    <n v="0"/>
    <n v="0"/>
    <n v="-35588"/>
    <n v="0"/>
    <n v="49389"/>
    <n v="0"/>
    <n v="0"/>
  </r>
  <r>
    <x v="3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n v="0"/>
    <n v="0"/>
    <n v="0"/>
    <n v="1"/>
    <n v="218"/>
    <n v="386"/>
    <n v="114"/>
    <n v="-682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36"/>
    <x v="36"/>
    <s v="Board of Secondary education (Class X)"/>
    <d v="2017-03-09T00:00:00"/>
    <d v="2017-03-21T00:00:00"/>
    <d v="2017-08-10T00:00:00"/>
    <d v="2017-08-12T00:00:00"/>
    <n v="13414"/>
    <n v="0"/>
    <n v="13344"/>
    <n v="26758"/>
    <n v="504107"/>
    <n v="0"/>
    <n v="550574"/>
    <n v="1054681"/>
    <n v="395078"/>
    <n v="0"/>
    <n v="465051"/>
    <n v="860129"/>
    <n v="81.55"/>
    <n v="2647"/>
    <n v="5518"/>
    <n v="6237"/>
    <n v="4518"/>
    <n v="3344"/>
    <n v="2163"/>
    <n v="2197"/>
    <n v="134"/>
    <n v="608759"/>
    <n v="458629"/>
    <n v="1067388"/>
    <n v="113624"/>
    <n v="86029"/>
    <n v="199653"/>
    <n v="77656"/>
    <n v="67356"/>
    <n v="145012"/>
    <n v="482743"/>
    <n v="363450"/>
    <n v="846193"/>
    <n v="86356"/>
    <n v="63950"/>
    <n v="150306"/>
    <n v="56155"/>
    <n v="46530"/>
    <n v="102685"/>
    <n v="0"/>
    <n v="0"/>
    <n v="0"/>
    <n v="0"/>
    <n v="0"/>
    <n v="0"/>
    <n v="0"/>
    <n v="0"/>
    <n v="0"/>
    <n v="482743"/>
    <n v="363450"/>
    <n v="846193"/>
    <n v="86356"/>
    <n v="63950"/>
    <n v="150306"/>
    <n v="56155"/>
    <n v="46530"/>
    <n v="102685"/>
    <n v="79.3"/>
    <n v="79.25"/>
    <n v="79.28"/>
    <n v="76"/>
    <n v="74.34"/>
    <n v="75.28"/>
    <n v="72.31"/>
    <n v="69.08"/>
    <n v="70.81"/>
    <n v="2930"/>
    <n v="2481"/>
    <n v="5411"/>
    <n v="590"/>
    <n v="493"/>
    <n v="1083"/>
    <n v="158"/>
    <n v="135"/>
    <n v="293"/>
    <n v="539"/>
    <n v="331"/>
    <n v="870"/>
    <n v="59"/>
    <n v="34"/>
    <n v="93"/>
    <n v="8"/>
    <n v="9"/>
    <n v="17"/>
    <n v="0"/>
    <n v="0"/>
    <n v="0"/>
    <n v="0"/>
    <n v="0"/>
    <n v="0"/>
    <n v="0"/>
    <n v="0"/>
    <n v="0"/>
    <n v="539"/>
    <n v="331"/>
    <n v="870"/>
    <n v="59"/>
    <n v="34"/>
    <n v="93"/>
    <n v="8"/>
    <n v="9"/>
    <n v="17"/>
    <n v="18.399999999999999"/>
    <n v="13.34"/>
    <n v="16.079999999999998"/>
    <n v="10"/>
    <n v="6.9"/>
    <n v="8.59"/>
    <n v="5.0599999999999996"/>
    <n v="6.67"/>
    <n v="5.8"/>
    <x v="30"/>
    <x v="31"/>
    <x v="31"/>
    <x v="26"/>
    <x v="27"/>
    <n v="43411"/>
    <x v="25"/>
    <x v="25"/>
    <n v="23166"/>
    <n v="429055"/>
    <n v="319223"/>
    <n v="748278"/>
    <n v="86920"/>
    <n v="67160"/>
    <n v="154080"/>
    <n v="63129"/>
    <n v="57447"/>
    <n v="120576"/>
    <n v="-18118"/>
    <n v="13066"/>
    <n v="211783"/>
    <n v="47092"/>
    <n v="41040"/>
  </r>
  <r>
    <x v="37"/>
    <x v="37"/>
    <s v="High School Leaving Certificate Examination(HSLC)"/>
    <d v="2017-02-17T00:00:00"/>
    <s v="10-013-2017"/>
    <d v="2017-07-27T00:00:00"/>
    <d v="2017-07-31T00:00:00"/>
    <n v="4067"/>
    <n v="0"/>
    <n v="2531"/>
    <n v="6598"/>
    <n v="283943"/>
    <n v="0"/>
    <n v="98813"/>
    <n v="382756"/>
    <n v="133688"/>
    <n v="0"/>
    <n v="50255"/>
    <n v="183943"/>
    <n v="48.06"/>
    <n v="214"/>
    <n v="401"/>
    <n v="429"/>
    <n v="510"/>
    <n v="669"/>
    <n v="846"/>
    <n v="3565"/>
    <n v="-36"/>
    <n v="188722"/>
    <n v="194034"/>
    <n v="382756"/>
    <n v="17883"/>
    <n v="18381"/>
    <n v="36264"/>
    <n v="37511"/>
    <n v="37893"/>
    <n v="75404"/>
    <n v="93470"/>
    <n v="90464"/>
    <n v="183934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192"/>
    <n v="106995"/>
    <n v="218187"/>
    <n v="9545"/>
    <n v="8961"/>
    <n v="18506"/>
    <n v="19765"/>
    <n v="18029"/>
    <n v="37794"/>
    <n v="58.92"/>
    <n v="55.14"/>
    <n v="57"/>
    <n v="53.37"/>
    <n v="48.75"/>
    <n v="51.03"/>
    <n v="52.69"/>
    <n v="47.58"/>
    <n v="5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72"/>
    <n v="87306"/>
    <n v="161678"/>
    <n v="7624"/>
    <n v="7235"/>
    <n v="14859"/>
    <n v="15968"/>
    <n v="14779"/>
    <n v="30747"/>
    <n v="0"/>
    <n v="-34244"/>
    <n v="0"/>
    <n v="1"/>
    <n v="0"/>
  </r>
  <r>
    <x v="38"/>
    <x v="38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7374"/>
    <n v="17774"/>
    <n v="35148"/>
    <n v="625"/>
    <n v="729"/>
    <n v="1354"/>
    <n v="6771"/>
    <n v="7070"/>
    <n v="13841"/>
    <n v="11931"/>
    <n v="11313"/>
    <n v="23244"/>
    <n v="449"/>
    <n v="513"/>
    <n v="962"/>
    <n v="4549"/>
    <n v="4327"/>
    <n v="8876"/>
    <n v="2057"/>
    <n v="2319"/>
    <n v="4376"/>
    <n v="67"/>
    <n v="67"/>
    <n v="134"/>
    <n v="922"/>
    <n v="1058"/>
    <n v="1980"/>
    <n v="13988"/>
    <n v="13632"/>
    <n v="27620"/>
    <n v="516"/>
    <n v="580"/>
    <n v="1096"/>
    <n v="5471"/>
    <n v="5385"/>
    <n v="10856"/>
    <n v="80.510000000000005"/>
    <n v="76.7"/>
    <n v="78.58"/>
    <n v="82.56"/>
    <n v="79.56"/>
    <n v="80.95"/>
    <n v="80.8"/>
    <n v="76.17"/>
    <n v="78.430000000000007"/>
    <n v="25"/>
    <n v="13"/>
    <n v="38"/>
    <n v="1"/>
    <n v="0"/>
    <n v="1"/>
    <n v="5"/>
    <n v="3"/>
    <n v="8"/>
    <n v="7"/>
    <n v="4"/>
    <n v="11"/>
    <n v="0"/>
    <n v="0"/>
    <n v="0"/>
    <n v="1"/>
    <n v="1"/>
    <n v="2"/>
    <n v="1"/>
    <n v="0"/>
    <n v="1"/>
    <n v="0"/>
    <n v="0"/>
    <n v="0"/>
    <n v="0"/>
    <n v="0"/>
    <n v="0"/>
    <n v="8"/>
    <n v="4"/>
    <n v="12"/>
    <n v="0"/>
    <n v="0"/>
    <n v="0"/>
    <n v="1"/>
    <n v="1"/>
    <n v="2"/>
    <n v="32"/>
    <n v="30.77"/>
    <n v="31.58"/>
    <n v="0"/>
    <e v="#DIV/0!"/>
    <n v="0"/>
    <n v="20"/>
    <n v="33.33"/>
    <n v="25"/>
    <x v="31"/>
    <x v="32"/>
    <x v="32"/>
    <x v="27"/>
    <x v="28"/>
    <n v="58"/>
    <x v="26"/>
    <x v="26"/>
    <n v="166"/>
    <n v="3863"/>
    <n v="3824"/>
    <n v="7687"/>
    <n v="135"/>
    <n v="184"/>
    <n v="319"/>
    <n v="1321"/>
    <n v="1373"/>
    <n v="2694"/>
    <n v="-35186"/>
    <n v="-27632"/>
    <n v="-18986"/>
    <n v="-719"/>
    <n v="-7998"/>
  </r>
  <r>
    <x v="39"/>
    <x v="39"/>
    <s v="High School Leaving Certificate Examination(HSLC)"/>
    <d v="2017-02-03T00:00:00"/>
    <d v="2017-03-24T00:00:00"/>
    <d v="2017-06-21T00:00:00"/>
    <d v="2017-06-22T00:00:00"/>
    <n v="182"/>
    <n v="84"/>
    <n v="63"/>
    <n v="329"/>
    <n v="4880"/>
    <n v="3789"/>
    <n v="5959"/>
    <n v="14628"/>
    <n v="3153"/>
    <n v="2891"/>
    <n v="4596"/>
    <n v="10640"/>
    <n v="72.739999999999995"/>
    <n v="74"/>
    <n v="78"/>
    <n v="99"/>
    <n v="74"/>
    <n v="49"/>
    <n v="62"/>
    <n v="194"/>
    <n v="-301"/>
    <n v="6892"/>
    <n v="7636"/>
    <n v="14528"/>
    <n v="12"/>
    <n v="19"/>
    <n v="31"/>
    <n v="6791"/>
    <n v="7517"/>
    <n v="14308"/>
    <n v="5099"/>
    <n v="5438"/>
    <n v="10537"/>
    <n v="10"/>
    <n v="13"/>
    <n v="23"/>
    <n v="5012"/>
    <n v="5351"/>
    <n v="10363"/>
    <n v="45"/>
    <n v="38"/>
    <n v="83"/>
    <n v="0"/>
    <n v="0"/>
    <n v="0"/>
    <n v="45"/>
    <n v="38"/>
    <n v="83"/>
    <n v="5144"/>
    <n v="5476"/>
    <n v="10620"/>
    <n v="10"/>
    <n v="13"/>
    <n v="23"/>
    <n v="5057"/>
    <n v="5389"/>
    <n v="10446"/>
    <n v="74.64"/>
    <n v="71.709999999999994"/>
    <n v="73.099999999999994"/>
    <n v="83.33"/>
    <n v="68.42"/>
    <n v="74.19"/>
    <n v="74.47"/>
    <n v="71.69"/>
    <n v="73.010000000000005"/>
    <n v="53"/>
    <n v="47"/>
    <n v="100"/>
    <n v="0"/>
    <n v="0"/>
    <n v="0"/>
    <n v="53"/>
    <n v="47"/>
    <n v="100"/>
    <n v="14"/>
    <n v="6"/>
    <n v="20"/>
    <n v="0"/>
    <n v="0"/>
    <n v="0"/>
    <n v="14"/>
    <n v="6"/>
    <n v="20"/>
    <n v="0"/>
    <n v="0"/>
    <n v="0"/>
    <n v="0"/>
    <n v="0"/>
    <n v="0"/>
    <n v="0"/>
    <n v="0"/>
    <n v="0"/>
    <n v="14"/>
    <n v="6"/>
    <n v="20"/>
    <n v="0"/>
    <n v="0"/>
    <n v="0"/>
    <n v="14"/>
    <n v="6"/>
    <n v="20"/>
    <n v="26.42"/>
    <n v="12.77"/>
    <n v="20"/>
    <e v="#DIV/0!"/>
    <e v="#DIV/0!"/>
    <e v="#DIV/0!"/>
    <n v="26.42"/>
    <n v="12.77"/>
    <n v="20"/>
    <x v="32"/>
    <x v="33"/>
    <x v="33"/>
    <x v="28"/>
    <x v="29"/>
    <n v="13"/>
    <x v="27"/>
    <x v="27"/>
    <n v="4059"/>
    <n v="3273"/>
    <n v="3249"/>
    <n v="6522"/>
    <n v="5"/>
    <n v="5"/>
    <n v="10"/>
    <n v="3208"/>
    <n v="3199"/>
    <n v="6407"/>
    <n v="0"/>
    <n v="0"/>
    <n v="0"/>
    <n v="0"/>
    <n v="0"/>
  </r>
  <r>
    <x v="40"/>
    <x v="40"/>
    <s v="High School Leaving Certificate Examination(HSLC)"/>
    <s v="Nil"/>
    <s v="Nil"/>
    <s v="Nil"/>
    <s v="Nil"/>
    <n v="0"/>
    <n v="0"/>
    <n v="0"/>
    <n v="0"/>
    <n v="0"/>
    <n v="0"/>
    <n v="0"/>
    <n v="0"/>
    <n v="0"/>
    <n v="0"/>
    <n v="283725"/>
    <n v="283725"/>
    <e v="#DIV/0!"/>
    <n v="5059"/>
    <n v="4841"/>
    <n v="1506"/>
    <n v="489"/>
    <n v="182"/>
    <n v="69"/>
    <n v="42"/>
    <n v="-12188"/>
    <n v="490870"/>
    <n v="491227"/>
    <n v="982097"/>
    <n v="117953"/>
    <n v="123166"/>
    <n v="241119"/>
    <n v="4798"/>
    <n v="4849"/>
    <n v="9647"/>
    <n v="454212"/>
    <n v="472499"/>
    <n v="926711"/>
    <n v="103904"/>
    <n v="11458"/>
    <n v="115362"/>
    <n v="4200"/>
    <n v="4357"/>
    <n v="8557"/>
    <m/>
    <m/>
    <n v="0"/>
    <m/>
    <m/>
    <n v="0"/>
    <m/>
    <m/>
    <n v="0"/>
    <m/>
    <m/>
    <n v="0"/>
    <m/>
    <m/>
    <n v="0"/>
    <m/>
    <m/>
    <n v="0"/>
    <n v="0"/>
    <n v="0"/>
    <n v="0"/>
    <n v="0"/>
    <n v="0"/>
    <n v="0"/>
    <n v="0"/>
    <n v="0"/>
    <n v="0"/>
    <n v="31867"/>
    <n v="11940"/>
    <n v="43807"/>
    <n v="10394"/>
    <n v="3967"/>
    <n v="14361"/>
    <n v="327"/>
    <n v="150"/>
    <n v="477"/>
    <n v="7495"/>
    <n v="4347"/>
    <n v="11842"/>
    <n v="2183"/>
    <n v="1211"/>
    <n v="3394"/>
    <n v="69"/>
    <n v="46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34"/>
    <x v="34"/>
    <x v="29"/>
    <x v="30"/>
    <n v="159819"/>
    <x v="28"/>
    <x v="28"/>
    <n v="5780"/>
    <n v="105609"/>
    <n v="65705"/>
    <n v="171314"/>
    <n v="33941"/>
    <n v="25002"/>
    <n v="58943"/>
    <n v="1449"/>
    <n v="1328"/>
    <n v="2777"/>
    <n v="-1025904"/>
    <n v="283725"/>
    <n v="926711"/>
    <n v="218762"/>
    <n v="8557"/>
  </r>
  <r>
    <x v="41"/>
    <x v="41"/>
    <s v="High School"/>
    <d v="2017-03-20T00:00:00"/>
    <d v="2017-03-30T00:00:00"/>
    <d v="2017-07-28T00:00:00"/>
    <d v="2017-08-05T00:00:00"/>
    <m/>
    <m/>
    <m/>
    <n v="0"/>
    <m/>
    <n v="162"/>
    <n v="80"/>
    <n v="242"/>
    <m/>
    <n v="159"/>
    <n v="77"/>
    <n v="236"/>
    <n v="97.52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42"/>
    <x v="42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n v="0"/>
    <n v="0"/>
    <n v="0"/>
    <n v="0"/>
    <n v="0"/>
    <n v="0"/>
    <n v="0"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6"/>
    <n v="1"/>
    <n v="17"/>
    <n v="560"/>
    <n v="303"/>
    <n v="863"/>
    <n v="64"/>
    <n v="45"/>
    <n v="109"/>
    <n v="36"/>
    <n v="44"/>
    <n v="80"/>
    <n v="837"/>
    <n v="115"/>
    <n v="952"/>
    <n v="31"/>
    <n v="18"/>
    <n v="49"/>
    <n v="7"/>
    <n v="18"/>
    <n v="25"/>
    <n v="59.53"/>
    <n v="25.67"/>
    <n v="51.35"/>
    <n v="29.81"/>
    <n v="25.35"/>
    <n v="28"/>
    <n v="13.46"/>
    <n v="32.14"/>
    <n v="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0"/>
    <n v="-100"/>
    <n v="-952"/>
    <n v="-49"/>
    <n v="-25"/>
  </r>
  <r>
    <x v="43"/>
    <x v="43"/>
    <s v="Purva Madhyma"/>
    <d v="2017-04-18T00:00:00"/>
    <d v="2017-04-27T00:00:00"/>
    <s v="N.A"/>
    <s v="N.A"/>
    <n v="2"/>
    <n v="971"/>
    <n v="118"/>
    <n v="1091"/>
    <n v="25"/>
    <n v="12957"/>
    <n v="5900"/>
    <n v="18882"/>
    <n v="20"/>
    <n v="12245"/>
    <n v="5892"/>
    <n v="18157"/>
    <n v="96.16"/>
    <n v="0"/>
    <n v="598"/>
    <n v="349"/>
    <n v="46"/>
    <n v="97"/>
    <n v="1"/>
    <n v="0"/>
    <n v="0"/>
    <n v="11829"/>
    <n v="4870"/>
    <n v="16699"/>
    <n v="1499"/>
    <n v="787"/>
    <n v="2286"/>
    <n v="5"/>
    <n v="0"/>
    <n v="5"/>
    <n v="11328"/>
    <n v="4673"/>
    <n v="16001"/>
    <n v="1280"/>
    <n v="702"/>
    <n v="1982"/>
    <n v="4"/>
    <n v="0"/>
    <n v="4"/>
    <n v="0"/>
    <n v="0"/>
    <n v="0"/>
    <n v="0"/>
    <n v="0"/>
    <n v="0"/>
    <n v="0"/>
    <n v="0"/>
    <n v="0"/>
    <n v="11328"/>
    <n v="4673"/>
    <n v="16001"/>
    <n v="1280"/>
    <n v="702"/>
    <n v="1982"/>
    <n v="4"/>
    <n v="0"/>
    <n v="4"/>
    <n v="95.76"/>
    <n v="95.95"/>
    <n v="95.82"/>
    <n v="85.39"/>
    <n v="89.2"/>
    <n v="86.7"/>
    <n v="80"/>
    <e v="#DIV/0!"/>
    <n v="80"/>
    <n v="1128"/>
    <n v="516"/>
    <n v="1644"/>
    <n v="63"/>
    <n v="60"/>
    <n v="123"/>
    <n v="0"/>
    <n v="0"/>
    <n v="0"/>
    <n v="917"/>
    <n v="423"/>
    <n v="1340"/>
    <n v="44"/>
    <n v="53"/>
    <n v="97"/>
    <n v="0"/>
    <n v="0"/>
    <n v="0"/>
    <n v="0"/>
    <n v="0"/>
    <n v="0"/>
    <n v="0"/>
    <n v="0"/>
    <n v="0"/>
    <n v="0"/>
    <n v="0"/>
    <n v="0"/>
    <n v="917"/>
    <n v="423"/>
    <n v="1340"/>
    <n v="44"/>
    <n v="53"/>
    <n v="97"/>
    <n v="0"/>
    <n v="0"/>
    <n v="0"/>
    <n v="81.290000000000006"/>
    <n v="81.98"/>
    <n v="81.510000000000005"/>
    <n v="69.84"/>
    <n v="88.33"/>
    <n v="78.86"/>
    <e v="#DIV/0!"/>
    <e v="#DIV/0!"/>
    <e v="#DIV/0!"/>
    <x v="34"/>
    <x v="35"/>
    <x v="35"/>
    <x v="30"/>
    <x v="31"/>
    <n v="1230"/>
    <x v="29"/>
    <x v="3"/>
    <n v="3"/>
    <n v="5715"/>
    <n v="2016"/>
    <n v="7731"/>
    <n v="774"/>
    <n v="75"/>
    <n v="849"/>
    <n v="1"/>
    <n v="0"/>
    <n v="1"/>
    <n v="539"/>
    <n v="816"/>
    <n v="0"/>
    <n v="0"/>
    <n v="0"/>
  </r>
  <r>
    <x v="44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0"/>
  <sheetViews>
    <sheetView topLeftCell="A27" workbookViewId="0">
      <selection activeCell="B5" sqref="B5:D48"/>
    </sheetView>
  </sheetViews>
  <sheetFormatPr defaultRowHeight="1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>
      <c r="B3" s="72" t="s">
        <v>178</v>
      </c>
    </row>
    <row r="4" spans="1:10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RowHeight="1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>
      <c r="A1" s="7"/>
      <c r="B1" s="7"/>
      <c r="C1" s="25"/>
      <c r="D1" s="196" t="s">
        <v>46</v>
      </c>
      <c r="E1" s="197"/>
      <c r="F1" s="196" t="s">
        <v>47</v>
      </c>
      <c r="G1" s="197"/>
      <c r="H1" s="192" t="s">
        <v>4</v>
      </c>
      <c r="I1" s="192"/>
      <c r="J1" s="192"/>
      <c r="K1" s="192"/>
      <c r="L1" s="192" t="s">
        <v>5</v>
      </c>
      <c r="M1" s="192"/>
      <c r="N1" s="192"/>
      <c r="O1" s="192"/>
      <c r="P1" s="192" t="s">
        <v>6</v>
      </c>
      <c r="Q1" s="192"/>
      <c r="R1" s="192"/>
      <c r="S1" s="192"/>
      <c r="T1" s="192"/>
      <c r="U1" s="192" t="s">
        <v>4</v>
      </c>
      <c r="V1" s="192"/>
      <c r="W1" s="192"/>
      <c r="X1" s="192"/>
      <c r="Y1" s="192"/>
      <c r="Z1" s="192"/>
      <c r="AA1" s="192"/>
      <c r="AB1" s="192"/>
      <c r="AC1" s="192" t="s">
        <v>25</v>
      </c>
      <c r="AD1" s="192"/>
      <c r="AE1" s="192"/>
      <c r="AF1" s="192"/>
      <c r="AG1" s="192"/>
      <c r="AH1" s="192"/>
      <c r="AI1" s="192"/>
      <c r="AJ1" s="192"/>
      <c r="AK1" s="192"/>
      <c r="AL1" s="192" t="s">
        <v>26</v>
      </c>
      <c r="AM1" s="192"/>
      <c r="AN1" s="192"/>
      <c r="AO1" s="192"/>
      <c r="AP1" s="192"/>
      <c r="AQ1" s="192"/>
      <c r="AR1" s="192"/>
      <c r="AS1" s="192"/>
      <c r="AT1" s="192"/>
      <c r="AU1" s="192" t="s">
        <v>27</v>
      </c>
      <c r="AV1" s="192"/>
      <c r="AW1" s="192"/>
      <c r="AX1" s="192"/>
      <c r="AY1" s="192"/>
      <c r="AZ1" s="192"/>
      <c r="BA1" s="192"/>
      <c r="BB1" s="192"/>
      <c r="BC1" s="192"/>
      <c r="BD1" s="192" t="s">
        <v>28</v>
      </c>
      <c r="BE1" s="192"/>
      <c r="BF1" s="192"/>
      <c r="BG1" s="192"/>
      <c r="BH1" s="192"/>
      <c r="BI1" s="192"/>
      <c r="BJ1" s="192"/>
      <c r="BK1" s="192"/>
      <c r="BL1" s="192"/>
      <c r="BM1" s="193" t="s">
        <v>39</v>
      </c>
      <c r="BN1" s="194"/>
      <c r="BO1" s="194"/>
      <c r="BP1" s="194"/>
      <c r="BQ1" s="194"/>
      <c r="BR1" s="194"/>
      <c r="BS1" s="194"/>
      <c r="BT1" s="194"/>
      <c r="BU1" s="195"/>
      <c r="BV1" s="192" t="s">
        <v>29</v>
      </c>
      <c r="BW1" s="192"/>
      <c r="BX1" s="192"/>
      <c r="BY1" s="192"/>
      <c r="BZ1" s="192"/>
      <c r="CA1" s="192"/>
      <c r="CB1" s="192"/>
      <c r="CC1" s="192"/>
      <c r="CD1" s="192"/>
      <c r="CE1" s="192" t="s">
        <v>30</v>
      </c>
      <c r="CF1" s="192"/>
      <c r="CG1" s="192"/>
      <c r="CH1" s="192"/>
      <c r="CI1" s="192"/>
      <c r="CJ1" s="192"/>
      <c r="CK1" s="192"/>
      <c r="CL1" s="192"/>
      <c r="CM1" s="192"/>
      <c r="CN1" s="192" t="s">
        <v>31</v>
      </c>
      <c r="CO1" s="192"/>
      <c r="CP1" s="192"/>
      <c r="CQ1" s="192"/>
      <c r="CR1" s="192"/>
      <c r="CS1" s="192"/>
      <c r="CT1" s="192"/>
      <c r="CU1" s="192"/>
      <c r="CV1" s="192"/>
      <c r="CW1" s="192" t="s">
        <v>32</v>
      </c>
      <c r="CX1" s="192"/>
      <c r="CY1" s="192"/>
      <c r="CZ1" s="192"/>
      <c r="DA1" s="192"/>
      <c r="DB1" s="192"/>
      <c r="DC1" s="192"/>
      <c r="DD1" s="192"/>
      <c r="DE1" s="192"/>
      <c r="DF1" s="199" t="s">
        <v>40</v>
      </c>
      <c r="DG1" s="200"/>
      <c r="DH1" s="200"/>
      <c r="DI1" s="200"/>
      <c r="DJ1" s="200"/>
      <c r="DK1" s="200"/>
      <c r="DL1" s="200"/>
      <c r="DM1" s="200"/>
      <c r="DN1" s="201"/>
      <c r="DO1" s="192" t="s">
        <v>33</v>
      </c>
      <c r="DP1" s="192"/>
      <c r="DQ1" s="192"/>
      <c r="DR1" s="192"/>
      <c r="DS1" s="192"/>
      <c r="DT1" s="192"/>
      <c r="DU1" s="192"/>
      <c r="DV1" s="192"/>
      <c r="DW1" s="192"/>
      <c r="DX1" s="192" t="s">
        <v>34</v>
      </c>
      <c r="DY1" s="192"/>
      <c r="DZ1" s="192"/>
      <c r="EA1" s="192"/>
      <c r="EB1" s="192"/>
      <c r="EC1" s="192"/>
      <c r="ED1" s="192"/>
      <c r="EE1" s="192"/>
      <c r="EF1" s="192"/>
      <c r="EG1" s="202" t="s">
        <v>41</v>
      </c>
      <c r="EH1" s="203"/>
      <c r="EI1" s="198" t="s">
        <v>35</v>
      </c>
      <c r="EJ1" s="198"/>
      <c r="EK1" s="198"/>
    </row>
    <row r="2" spans="1:142" s="13" customFormat="1" ht="4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>
    <sortState ref="A3:EL50">
      <sortCondition ref="B2"/>
    </sortState>
  </autoFilter>
  <mergeCells count="20"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  <mergeCell ref="CN1:CV1"/>
    <mergeCell ref="CW1:DE1"/>
    <mergeCell ref="D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Y63"/>
  <sheetViews>
    <sheetView tabSelected="1" view="pageBreakPreview" zoomScale="70" zoomScaleSheetLayoutView="70" workbookViewId="0">
      <pane xSplit="2" ySplit="8" topLeftCell="EO9" activePane="bottomRight" state="frozen"/>
      <selection pane="topRight" activeCell="C1" sqref="C1"/>
      <selection pane="bottomLeft" activeCell="A9" sqref="A9"/>
      <selection pane="bottomRight" activeCell="T14" sqref="T14"/>
    </sheetView>
  </sheetViews>
  <sheetFormatPr defaultRowHeight="15"/>
  <cols>
    <col min="1" max="1" width="7" style="121" customWidth="1"/>
    <col min="2" max="2" width="43.7109375" style="122" customWidth="1"/>
    <col min="3" max="14" width="11.5703125" style="121" customWidth="1"/>
    <col min="15" max="15" width="10.28515625" style="12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38" width="15.85546875" style="121" customWidth="1"/>
    <col min="139" max="139" width="16.28515625" style="121" customWidth="1"/>
    <col min="140" max="140" width="13.85546875" style="121" customWidth="1"/>
    <col min="141" max="141" width="14.85546875" style="121" customWidth="1"/>
    <col min="142" max="142" width="15.85546875" style="121" customWidth="1"/>
    <col min="143" max="143" width="20" style="121" customWidth="1"/>
    <col min="144" max="144" width="18.7109375" style="121" customWidth="1"/>
    <col min="145" max="145" width="25" style="121" customWidth="1"/>
    <col min="146" max="146" width="21.42578125" style="121" customWidth="1"/>
    <col min="147" max="147" width="19.28515625" style="121" customWidth="1"/>
    <col min="148" max="148" width="20.28515625" style="121" customWidth="1"/>
    <col min="149" max="149" width="21.140625" style="121" customWidth="1"/>
    <col min="150" max="150" width="14.28515625" style="121" customWidth="1"/>
    <col min="151" max="151" width="15.7109375" style="121" customWidth="1"/>
    <col min="152" max="152" width="14.85546875" style="121" customWidth="1"/>
    <col min="153" max="153" width="14.42578125" style="121" customWidth="1"/>
    <col min="154" max="154" width="18.28515625" style="121" customWidth="1"/>
    <col min="155" max="164" width="11.5703125" style="121" customWidth="1"/>
    <col min="165" max="16384" width="9.140625" style="121"/>
  </cols>
  <sheetData>
    <row r="1" spans="1:181" ht="18" customHeight="1">
      <c r="B1" s="125"/>
      <c r="C1" s="214" t="s">
        <v>208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5" t="str">
        <f>C1</f>
        <v>RESULTS OF SECONDARY EXAMINATION- 2017</v>
      </c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 t="str">
        <f>R1</f>
        <v>RESULTS OF SECONDARY EXAMINATION- 2017</v>
      </c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 t="str">
        <f>AG1</f>
        <v>RESULTS OF SECONDARY EXAMINATION- 2017</v>
      </c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 t="str">
        <f>AV1</f>
        <v>RESULTS OF SECONDARY EXAMINATION- 2017</v>
      </c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 t="str">
        <f>BK1</f>
        <v>RESULTS OF SECONDARY EXAMINATION- 2017</v>
      </c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 t="str">
        <f>AG1</f>
        <v>RESULTS OF SECONDARY EXAMINATION- 2017</v>
      </c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 t="str">
        <f>CO1</f>
        <v>RESULTS OF SECONDARY EXAMINATION- 2017</v>
      </c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 t="str">
        <f>DD1</f>
        <v>RESULTS OF SECONDARY EXAMINATION- 2017</v>
      </c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4" t="str">
        <f>C1</f>
        <v>RESULTS OF SECONDARY EXAMINATION- 2017</v>
      </c>
      <c r="EI1" s="214"/>
      <c r="EJ1" s="214"/>
      <c r="EK1" s="214"/>
      <c r="EL1" s="214"/>
      <c r="EM1" s="214"/>
      <c r="EN1" s="214"/>
      <c r="EO1" s="214"/>
      <c r="EP1" s="214"/>
      <c r="EQ1" s="214" t="str">
        <f>C1</f>
        <v>RESULTS OF SECONDARY EXAMINATION- 2017</v>
      </c>
      <c r="ER1" s="214"/>
      <c r="ES1" s="214"/>
      <c r="ET1" s="214"/>
      <c r="EU1" s="214"/>
      <c r="EV1" s="214"/>
      <c r="EW1" s="214"/>
      <c r="EX1" s="214"/>
      <c r="EY1" s="214"/>
      <c r="EZ1" s="214" t="str">
        <f>C1</f>
        <v>RESULTS OF SECONDARY EXAMINATION- 2017</v>
      </c>
      <c r="FA1" s="214"/>
      <c r="FB1" s="214"/>
      <c r="FC1" s="214"/>
      <c r="FD1" s="214"/>
      <c r="FE1" s="214"/>
      <c r="FF1" s="214"/>
      <c r="FG1" s="214"/>
      <c r="FH1" s="214"/>
    </row>
    <row r="2" spans="1:181" ht="15.75" customHeight="1">
      <c r="B2" s="125"/>
      <c r="C2" s="216" t="s">
        <v>179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 t="s">
        <v>180</v>
      </c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 t="s">
        <v>181</v>
      </c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 t="s">
        <v>182</v>
      </c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 t="s">
        <v>183</v>
      </c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 t="s">
        <v>184</v>
      </c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 t="s">
        <v>185</v>
      </c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7" t="s">
        <v>186</v>
      </c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6" t="s">
        <v>187</v>
      </c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216" t="s">
        <v>210</v>
      </c>
      <c r="ER2" s="216"/>
      <c r="ES2" s="216"/>
      <c r="ET2" s="216"/>
      <c r="EU2" s="216"/>
      <c r="EV2" s="216"/>
      <c r="EW2" s="216"/>
      <c r="EX2" s="216"/>
      <c r="EY2" s="216"/>
      <c r="EZ2" s="216" t="s">
        <v>211</v>
      </c>
      <c r="FA2" s="216"/>
      <c r="FB2" s="216"/>
      <c r="FC2" s="216"/>
      <c r="FD2" s="216"/>
      <c r="FE2" s="216"/>
      <c r="FF2" s="216"/>
      <c r="FG2" s="216"/>
      <c r="FH2" s="216"/>
    </row>
    <row r="3" spans="1:181">
      <c r="A3" s="204" t="s">
        <v>192</v>
      </c>
      <c r="B3" s="205" t="s">
        <v>42</v>
      </c>
      <c r="C3" s="206" t="s">
        <v>188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12" t="s">
        <v>189</v>
      </c>
      <c r="P3" s="212"/>
      <c r="Q3" s="212"/>
      <c r="R3" s="206" t="s">
        <v>188</v>
      </c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12" t="s">
        <v>189</v>
      </c>
      <c r="AE3" s="212"/>
      <c r="AF3" s="212"/>
      <c r="AG3" s="206" t="s">
        <v>188</v>
      </c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12" t="s">
        <v>189</v>
      </c>
      <c r="AT3" s="212"/>
      <c r="AU3" s="212"/>
      <c r="AV3" s="206" t="s">
        <v>188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12" t="s">
        <v>189</v>
      </c>
      <c r="BI3" s="212"/>
      <c r="BJ3" s="212"/>
      <c r="BK3" s="206" t="s">
        <v>188</v>
      </c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12" t="s">
        <v>189</v>
      </c>
      <c r="BX3" s="212"/>
      <c r="BY3" s="212"/>
      <c r="BZ3" s="206" t="s">
        <v>188</v>
      </c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12" t="s">
        <v>189</v>
      </c>
      <c r="CM3" s="212"/>
      <c r="CN3" s="212"/>
      <c r="CO3" s="206" t="s">
        <v>188</v>
      </c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12" t="s">
        <v>189</v>
      </c>
      <c r="DB3" s="212"/>
      <c r="DC3" s="212"/>
      <c r="DD3" s="206" t="s">
        <v>188</v>
      </c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12" t="s">
        <v>189</v>
      </c>
      <c r="DQ3" s="212"/>
      <c r="DR3" s="212"/>
      <c r="DS3" s="206" t="s">
        <v>188</v>
      </c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12" t="s">
        <v>189</v>
      </c>
      <c r="EF3" s="212"/>
      <c r="EG3" s="212"/>
      <c r="EH3" s="218" t="s">
        <v>193</v>
      </c>
      <c r="EI3" s="218"/>
      <c r="EJ3" s="218"/>
      <c r="EK3" s="218" t="s">
        <v>194</v>
      </c>
      <c r="EL3" s="218"/>
      <c r="EM3" s="218"/>
      <c r="EN3" s="218" t="s">
        <v>195</v>
      </c>
      <c r="EO3" s="218"/>
      <c r="EP3" s="218"/>
      <c r="EQ3" s="218" t="s">
        <v>193</v>
      </c>
      <c r="ER3" s="218"/>
      <c r="ES3" s="218"/>
      <c r="ET3" s="218" t="s">
        <v>194</v>
      </c>
      <c r="EU3" s="218"/>
      <c r="EV3" s="218"/>
      <c r="EW3" s="218" t="s">
        <v>195</v>
      </c>
      <c r="EX3" s="218"/>
      <c r="EY3" s="218"/>
      <c r="EZ3" s="218" t="s">
        <v>193</v>
      </c>
      <c r="FA3" s="218"/>
      <c r="FB3" s="218"/>
      <c r="FC3" s="218" t="s">
        <v>194</v>
      </c>
      <c r="FD3" s="218"/>
      <c r="FE3" s="218"/>
      <c r="FF3" s="218" t="s">
        <v>195</v>
      </c>
      <c r="FG3" s="218"/>
      <c r="FH3" s="218"/>
    </row>
    <row r="4" spans="1:181">
      <c r="A4" s="204"/>
      <c r="B4" s="205"/>
      <c r="C4" s="206" t="s">
        <v>5</v>
      </c>
      <c r="D4" s="206"/>
      <c r="E4" s="206"/>
      <c r="F4" s="206" t="s">
        <v>6</v>
      </c>
      <c r="G4" s="206"/>
      <c r="H4" s="206"/>
      <c r="I4" s="206"/>
      <c r="J4" s="206"/>
      <c r="K4" s="206"/>
      <c r="L4" s="206"/>
      <c r="M4" s="206"/>
      <c r="N4" s="206"/>
      <c r="O4" s="212"/>
      <c r="P4" s="212"/>
      <c r="Q4" s="212"/>
      <c r="R4" s="206" t="s">
        <v>5</v>
      </c>
      <c r="S4" s="206"/>
      <c r="T4" s="206"/>
      <c r="U4" s="206" t="s">
        <v>6</v>
      </c>
      <c r="V4" s="206"/>
      <c r="W4" s="206"/>
      <c r="X4" s="206"/>
      <c r="Y4" s="206"/>
      <c r="Z4" s="206"/>
      <c r="AA4" s="206"/>
      <c r="AB4" s="206"/>
      <c r="AC4" s="206"/>
      <c r="AD4" s="212"/>
      <c r="AE4" s="212"/>
      <c r="AF4" s="212"/>
      <c r="AG4" s="206" t="s">
        <v>5</v>
      </c>
      <c r="AH4" s="206"/>
      <c r="AI4" s="206"/>
      <c r="AJ4" s="206" t="s">
        <v>6</v>
      </c>
      <c r="AK4" s="206"/>
      <c r="AL4" s="206"/>
      <c r="AM4" s="206"/>
      <c r="AN4" s="206"/>
      <c r="AO4" s="206"/>
      <c r="AP4" s="206"/>
      <c r="AQ4" s="206"/>
      <c r="AR4" s="206"/>
      <c r="AS4" s="212"/>
      <c r="AT4" s="212"/>
      <c r="AU4" s="212"/>
      <c r="AV4" s="206" t="s">
        <v>5</v>
      </c>
      <c r="AW4" s="206"/>
      <c r="AX4" s="206"/>
      <c r="AY4" s="206" t="s">
        <v>6</v>
      </c>
      <c r="AZ4" s="206"/>
      <c r="BA4" s="206"/>
      <c r="BB4" s="206"/>
      <c r="BC4" s="206"/>
      <c r="BD4" s="206"/>
      <c r="BE4" s="206"/>
      <c r="BF4" s="206"/>
      <c r="BG4" s="206"/>
      <c r="BH4" s="212"/>
      <c r="BI4" s="212"/>
      <c r="BJ4" s="212"/>
      <c r="BK4" s="206" t="s">
        <v>5</v>
      </c>
      <c r="BL4" s="206"/>
      <c r="BM4" s="206"/>
      <c r="BN4" s="206" t="s">
        <v>6</v>
      </c>
      <c r="BO4" s="206"/>
      <c r="BP4" s="206"/>
      <c r="BQ4" s="206"/>
      <c r="BR4" s="206"/>
      <c r="BS4" s="206"/>
      <c r="BT4" s="206"/>
      <c r="BU4" s="206"/>
      <c r="BV4" s="206"/>
      <c r="BW4" s="212"/>
      <c r="BX4" s="212"/>
      <c r="BY4" s="212"/>
      <c r="BZ4" s="206" t="s">
        <v>5</v>
      </c>
      <c r="CA4" s="206"/>
      <c r="CB4" s="206"/>
      <c r="CC4" s="206" t="s">
        <v>6</v>
      </c>
      <c r="CD4" s="206"/>
      <c r="CE4" s="206"/>
      <c r="CF4" s="206"/>
      <c r="CG4" s="206"/>
      <c r="CH4" s="206"/>
      <c r="CI4" s="206"/>
      <c r="CJ4" s="206"/>
      <c r="CK4" s="206"/>
      <c r="CL4" s="212"/>
      <c r="CM4" s="212"/>
      <c r="CN4" s="212"/>
      <c r="CO4" s="206" t="s">
        <v>5</v>
      </c>
      <c r="CP4" s="206"/>
      <c r="CQ4" s="206"/>
      <c r="CR4" s="206" t="s">
        <v>6</v>
      </c>
      <c r="CS4" s="206"/>
      <c r="CT4" s="206"/>
      <c r="CU4" s="206"/>
      <c r="CV4" s="206"/>
      <c r="CW4" s="206"/>
      <c r="CX4" s="206"/>
      <c r="CY4" s="206"/>
      <c r="CZ4" s="206"/>
      <c r="DA4" s="212"/>
      <c r="DB4" s="212"/>
      <c r="DC4" s="212"/>
      <c r="DD4" s="206" t="s">
        <v>5</v>
      </c>
      <c r="DE4" s="206"/>
      <c r="DF4" s="206"/>
      <c r="DG4" s="206" t="s">
        <v>6</v>
      </c>
      <c r="DH4" s="206"/>
      <c r="DI4" s="206"/>
      <c r="DJ4" s="206"/>
      <c r="DK4" s="206"/>
      <c r="DL4" s="206"/>
      <c r="DM4" s="206"/>
      <c r="DN4" s="206"/>
      <c r="DO4" s="206"/>
      <c r="DP4" s="212"/>
      <c r="DQ4" s="212"/>
      <c r="DR4" s="212"/>
      <c r="DS4" s="206" t="s">
        <v>5</v>
      </c>
      <c r="DT4" s="206"/>
      <c r="DU4" s="206"/>
      <c r="DV4" s="206" t="s">
        <v>6</v>
      </c>
      <c r="DW4" s="206"/>
      <c r="DX4" s="206"/>
      <c r="DY4" s="206"/>
      <c r="DZ4" s="206"/>
      <c r="EA4" s="206"/>
      <c r="EB4" s="206"/>
      <c r="EC4" s="206"/>
      <c r="ED4" s="206"/>
      <c r="EE4" s="212"/>
      <c r="EF4" s="212"/>
      <c r="EG4" s="212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</row>
    <row r="5" spans="1:181" ht="15" customHeight="1">
      <c r="A5" s="204"/>
      <c r="B5" s="205"/>
      <c r="C5" s="206"/>
      <c r="D5" s="206"/>
      <c r="E5" s="206"/>
      <c r="F5" s="206" t="s">
        <v>51</v>
      </c>
      <c r="G5" s="206"/>
      <c r="H5" s="206"/>
      <c r="I5" s="206" t="s">
        <v>190</v>
      </c>
      <c r="J5" s="206"/>
      <c r="K5" s="206"/>
      <c r="L5" s="206" t="s">
        <v>191</v>
      </c>
      <c r="M5" s="206"/>
      <c r="N5" s="206"/>
      <c r="O5" s="212"/>
      <c r="P5" s="212"/>
      <c r="Q5" s="212"/>
      <c r="R5" s="206"/>
      <c r="S5" s="206"/>
      <c r="T5" s="206"/>
      <c r="U5" s="206" t="s">
        <v>51</v>
      </c>
      <c r="V5" s="206"/>
      <c r="W5" s="206"/>
      <c r="X5" s="206" t="s">
        <v>190</v>
      </c>
      <c r="Y5" s="206"/>
      <c r="Z5" s="206"/>
      <c r="AA5" s="206" t="s">
        <v>191</v>
      </c>
      <c r="AB5" s="206"/>
      <c r="AC5" s="206"/>
      <c r="AD5" s="212"/>
      <c r="AE5" s="212"/>
      <c r="AF5" s="212"/>
      <c r="AG5" s="206"/>
      <c r="AH5" s="206"/>
      <c r="AI5" s="206"/>
      <c r="AJ5" s="206" t="s">
        <v>51</v>
      </c>
      <c r="AK5" s="206"/>
      <c r="AL5" s="206"/>
      <c r="AM5" s="206" t="s">
        <v>190</v>
      </c>
      <c r="AN5" s="206"/>
      <c r="AO5" s="206"/>
      <c r="AP5" s="206" t="s">
        <v>191</v>
      </c>
      <c r="AQ5" s="206"/>
      <c r="AR5" s="206"/>
      <c r="AS5" s="212"/>
      <c r="AT5" s="212"/>
      <c r="AU5" s="212"/>
      <c r="AV5" s="206"/>
      <c r="AW5" s="206"/>
      <c r="AX5" s="206"/>
      <c r="AY5" s="206" t="s">
        <v>51</v>
      </c>
      <c r="AZ5" s="206"/>
      <c r="BA5" s="206"/>
      <c r="BB5" s="206" t="s">
        <v>190</v>
      </c>
      <c r="BC5" s="206"/>
      <c r="BD5" s="206"/>
      <c r="BE5" s="206" t="s">
        <v>191</v>
      </c>
      <c r="BF5" s="206"/>
      <c r="BG5" s="206"/>
      <c r="BH5" s="212"/>
      <c r="BI5" s="212"/>
      <c r="BJ5" s="212"/>
      <c r="BK5" s="206"/>
      <c r="BL5" s="206"/>
      <c r="BM5" s="206"/>
      <c r="BN5" s="206" t="s">
        <v>51</v>
      </c>
      <c r="BO5" s="206"/>
      <c r="BP5" s="206"/>
      <c r="BQ5" s="206" t="s">
        <v>190</v>
      </c>
      <c r="BR5" s="206"/>
      <c r="BS5" s="206"/>
      <c r="BT5" s="206" t="s">
        <v>191</v>
      </c>
      <c r="BU5" s="206"/>
      <c r="BV5" s="206"/>
      <c r="BW5" s="212"/>
      <c r="BX5" s="212"/>
      <c r="BY5" s="212"/>
      <c r="BZ5" s="206"/>
      <c r="CA5" s="206"/>
      <c r="CB5" s="206"/>
      <c r="CC5" s="206" t="s">
        <v>51</v>
      </c>
      <c r="CD5" s="206"/>
      <c r="CE5" s="206"/>
      <c r="CF5" s="206" t="s">
        <v>190</v>
      </c>
      <c r="CG5" s="206"/>
      <c r="CH5" s="206"/>
      <c r="CI5" s="206" t="s">
        <v>191</v>
      </c>
      <c r="CJ5" s="206"/>
      <c r="CK5" s="206"/>
      <c r="CL5" s="212"/>
      <c r="CM5" s="212"/>
      <c r="CN5" s="212"/>
      <c r="CO5" s="206"/>
      <c r="CP5" s="206"/>
      <c r="CQ5" s="206"/>
      <c r="CR5" s="206" t="s">
        <v>51</v>
      </c>
      <c r="CS5" s="206"/>
      <c r="CT5" s="206"/>
      <c r="CU5" s="206" t="s">
        <v>190</v>
      </c>
      <c r="CV5" s="206"/>
      <c r="CW5" s="206"/>
      <c r="CX5" s="206" t="s">
        <v>191</v>
      </c>
      <c r="CY5" s="206"/>
      <c r="CZ5" s="206"/>
      <c r="DA5" s="212"/>
      <c r="DB5" s="212"/>
      <c r="DC5" s="212"/>
      <c r="DD5" s="206"/>
      <c r="DE5" s="206"/>
      <c r="DF5" s="206"/>
      <c r="DG5" s="206" t="s">
        <v>51</v>
      </c>
      <c r="DH5" s="206"/>
      <c r="DI5" s="206"/>
      <c r="DJ5" s="206" t="s">
        <v>190</v>
      </c>
      <c r="DK5" s="206"/>
      <c r="DL5" s="206"/>
      <c r="DM5" s="206" t="s">
        <v>191</v>
      </c>
      <c r="DN5" s="206"/>
      <c r="DO5" s="206"/>
      <c r="DP5" s="212"/>
      <c r="DQ5" s="212"/>
      <c r="DR5" s="212"/>
      <c r="DS5" s="206"/>
      <c r="DT5" s="206"/>
      <c r="DU5" s="206"/>
      <c r="DV5" s="206" t="s">
        <v>51</v>
      </c>
      <c r="DW5" s="206"/>
      <c r="DX5" s="206"/>
      <c r="DY5" s="206" t="s">
        <v>190</v>
      </c>
      <c r="DZ5" s="206"/>
      <c r="EA5" s="206"/>
      <c r="EB5" s="206" t="s">
        <v>191</v>
      </c>
      <c r="EC5" s="206"/>
      <c r="ED5" s="206"/>
      <c r="EE5" s="212"/>
      <c r="EF5" s="212"/>
      <c r="EG5" s="212"/>
      <c r="EH5" s="218"/>
      <c r="EI5" s="218"/>
      <c r="EJ5" s="218"/>
      <c r="EK5" s="218" t="s">
        <v>196</v>
      </c>
      <c r="EL5" s="218"/>
      <c r="EM5" s="218"/>
      <c r="EN5" s="218" t="s">
        <v>196</v>
      </c>
      <c r="EO5" s="218"/>
      <c r="EP5" s="218"/>
      <c r="EQ5" s="218"/>
      <c r="ER5" s="218"/>
      <c r="ES5" s="218"/>
      <c r="ET5" s="218" t="s">
        <v>196</v>
      </c>
      <c r="EU5" s="218"/>
      <c r="EV5" s="218"/>
      <c r="EW5" s="218" t="s">
        <v>196</v>
      </c>
      <c r="EX5" s="218"/>
      <c r="EY5" s="218"/>
      <c r="EZ5" s="218"/>
      <c r="FA5" s="218"/>
      <c r="FB5" s="218"/>
      <c r="FC5" s="218" t="s">
        <v>196</v>
      </c>
      <c r="FD5" s="218"/>
      <c r="FE5" s="218"/>
      <c r="FF5" s="218" t="s">
        <v>196</v>
      </c>
      <c r="FG5" s="218"/>
      <c r="FH5" s="218"/>
    </row>
    <row r="6" spans="1:181">
      <c r="A6" s="204"/>
      <c r="B6" s="205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1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1" s="119" customFormat="1" ht="15.75" customHeight="1">
      <c r="A8" s="211" t="s">
        <v>213</v>
      </c>
      <c r="B8" s="21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</row>
    <row r="9" spans="1:181" ht="30">
      <c r="A9" s="191">
        <v>1</v>
      </c>
      <c r="B9" s="174" t="s">
        <v>243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1" ht="30">
      <c r="A10" s="94">
        <v>2</v>
      </c>
      <c r="B10" s="174" t="s">
        <v>244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1" s="119" customFormat="1" ht="15.75" customHeight="1">
      <c r="A11" s="209" t="s">
        <v>214</v>
      </c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158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1" ht="28.5">
      <c r="A12" s="94">
        <v>3</v>
      </c>
      <c r="B12" s="118" t="s">
        <v>245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187">
        <f t="shared" ref="EN12" si="140">+EK12*100/EH12</f>
        <v>93.597706153657768</v>
      </c>
      <c r="EO12" s="187">
        <f t="shared" ref="EO12" si="141">+EL12*100/EI12</f>
        <v>95.56775502621025</v>
      </c>
      <c r="EP12" s="187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188">
        <v>47638</v>
      </c>
      <c r="EU12" s="188">
        <v>48498</v>
      </c>
      <c r="EV12" s="188">
        <f t="shared" ref="EV12" si="143">ET12+EU12</f>
        <v>96136</v>
      </c>
      <c r="EW12" s="189">
        <f t="shared" ref="EW12" si="144">+ET12*100/EQ12</f>
        <v>89.901677706693846</v>
      </c>
      <c r="EX12" s="189">
        <f t="shared" ref="EX12" si="145">+EU12*100/ER12</f>
        <v>92.988208225481742</v>
      </c>
      <c r="EY12" s="189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188">
        <v>11534</v>
      </c>
      <c r="FD12" s="188">
        <v>11576</v>
      </c>
      <c r="FE12" s="188">
        <f t="shared" ref="FE12" si="147">FC12+FD12</f>
        <v>23110</v>
      </c>
      <c r="FF12" s="189">
        <f t="shared" ref="FF12" si="148">+FC12*100/EZ12</f>
        <v>90.11641534494882</v>
      </c>
      <c r="FG12" s="189">
        <f t="shared" ref="FG12" si="149">+FD12*100/FA12</f>
        <v>92.334689319613943</v>
      </c>
      <c r="FH12" s="189">
        <f t="shared" ref="FH12" si="150">+FE12*100/FB12</f>
        <v>91.214082728133874</v>
      </c>
    </row>
    <row r="13" spans="1:181" ht="28.5">
      <c r="A13" s="94">
        <v>4</v>
      </c>
      <c r="B13" s="118" t="s">
        <v>246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1" ht="27" customHeight="1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1" ht="27" customHeight="1">
      <c r="A15" s="94">
        <v>6</v>
      </c>
      <c r="B15" s="118" t="s">
        <v>247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4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1" ht="27" customHeight="1">
      <c r="A16" s="94">
        <v>7</v>
      </c>
      <c r="B16" s="118" t="s">
        <v>248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30" customHeight="1">
      <c r="A17" s="94">
        <v>8</v>
      </c>
      <c r="B17" s="118" t="s">
        <v>249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231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30" customHeight="1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>
      <c r="A19" s="94">
        <v>10</v>
      </c>
      <c r="B19" s="118" t="s">
        <v>250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8.5">
      <c r="A20" s="94">
        <v>11</v>
      </c>
      <c r="B20" s="118" t="s">
        <v>251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>
      <c r="A21" s="94">
        <v>12</v>
      </c>
      <c r="B21" s="118" t="s">
        <v>252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8.5">
      <c r="A22" s="94">
        <v>13</v>
      </c>
      <c r="B22" s="118" t="s">
        <v>253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8.5">
      <c r="A24" s="94">
        <v>15</v>
      </c>
      <c r="B24" s="118" t="s">
        <v>254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8.5">
      <c r="A25" s="94">
        <v>16</v>
      </c>
      <c r="B25" s="118" t="s">
        <v>255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>
      <c r="A26" s="94">
        <v>17</v>
      </c>
      <c r="B26" s="118" t="s">
        <v>256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>
      <c r="A27" s="94">
        <v>18</v>
      </c>
      <c r="B27" s="118" t="s">
        <v>226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7" customHeight="1">
      <c r="A28" s="94">
        <v>19</v>
      </c>
      <c r="B28" s="118" t="s">
        <v>227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>
      <c r="A29" s="94">
        <v>20</v>
      </c>
      <c r="B29" s="118" t="s">
        <v>257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8.5">
      <c r="A30" s="94">
        <v>21</v>
      </c>
      <c r="B30" s="118" t="s">
        <v>258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>
      <c r="A31" s="94">
        <v>22</v>
      </c>
      <c r="B31" s="118" t="s">
        <v>259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>
      <c r="A35" s="94">
        <v>26</v>
      </c>
      <c r="B35" s="118" t="s">
        <v>260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>
      <c r="A37" s="94">
        <v>28</v>
      </c>
      <c r="B37" s="118" t="s">
        <v>261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>
      <c r="A38" s="94">
        <v>29</v>
      </c>
      <c r="B38" s="118" t="s">
        <v>262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>
      <c r="A40" s="94">
        <v>31</v>
      </c>
      <c r="B40" s="118" t="s">
        <v>263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8.5">
      <c r="A42" s="94">
        <v>33</v>
      </c>
      <c r="B42" s="118" t="s">
        <v>228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>
      <c r="A44" s="94">
        <v>35</v>
      </c>
      <c r="B44" s="118" t="s">
        <v>264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28">
        <f t="shared" si="239"/>
        <v>1934</v>
      </c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>
      <c r="A45" s="94">
        <v>36</v>
      </c>
      <c r="B45" s="118" t="s">
        <v>265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>
      <c r="A46" s="94">
        <v>37</v>
      </c>
      <c r="B46" s="118" t="s">
        <v>266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>
      <c r="A47" s="94">
        <v>38</v>
      </c>
      <c r="B47" s="118" t="s">
        <v>267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>
      <c r="A48" s="94">
        <v>39</v>
      </c>
      <c r="B48" s="118" t="s">
        <v>268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>
      <c r="A49" s="94">
        <v>40</v>
      </c>
      <c r="B49" s="118" t="s">
        <v>269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>
      <c r="A50" s="94">
        <v>41</v>
      </c>
      <c r="B50" s="118" t="s">
        <v>212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185">
        <v>20</v>
      </c>
      <c r="AW50" s="185">
        <v>7</v>
      </c>
      <c r="AX50" s="185">
        <f t="shared" si="588"/>
        <v>27</v>
      </c>
      <c r="AY50" s="185">
        <v>14</v>
      </c>
      <c r="AZ50" s="185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173" customFormat="1" ht="27" customHeight="1">
      <c r="A51" s="207" t="s">
        <v>3</v>
      </c>
      <c r="B51" s="207"/>
      <c r="C51" s="170">
        <f>SUM(C9:C50)</f>
        <v>9473929</v>
      </c>
      <c r="D51" s="170">
        <f t="shared" ref="D51:N51" si="618">SUM(D9:D50)</f>
        <v>8406084</v>
      </c>
      <c r="E51" s="170">
        <f t="shared" si="618"/>
        <v>17880013</v>
      </c>
      <c r="F51" s="170">
        <f t="shared" si="618"/>
        <v>7220469</v>
      </c>
      <c r="G51" s="170">
        <f t="shared" si="618"/>
        <v>6568497</v>
      </c>
      <c r="H51" s="170">
        <f t="shared" si="618"/>
        <v>13788966</v>
      </c>
      <c r="I51" s="170">
        <f t="shared" si="618"/>
        <v>284959</v>
      </c>
      <c r="J51" s="170">
        <f t="shared" si="618"/>
        <v>223649</v>
      </c>
      <c r="K51" s="170">
        <f t="shared" si="618"/>
        <v>508608</v>
      </c>
      <c r="L51" s="170">
        <f t="shared" si="618"/>
        <v>7505428</v>
      </c>
      <c r="M51" s="170">
        <f t="shared" si="618"/>
        <v>6792146</v>
      </c>
      <c r="N51" s="170">
        <f t="shared" si="618"/>
        <v>14297574</v>
      </c>
      <c r="O51" s="171">
        <f t="shared" ref="O51" si="619">L51/C51</f>
        <v>0.79221915215957395</v>
      </c>
      <c r="P51" s="171">
        <f t="shared" ref="P51" si="620">M51/D51</f>
        <v>0.80800358407077544</v>
      </c>
      <c r="Q51" s="171">
        <f t="shared" ref="Q51" si="621">N51/E51</f>
        <v>0.79964002263309319</v>
      </c>
      <c r="R51" s="170">
        <f>SUM(R9:R50)</f>
        <v>874950</v>
      </c>
      <c r="S51" s="170">
        <f t="shared" ref="S51" si="622">SUM(S9:S50)</f>
        <v>574325</v>
      </c>
      <c r="T51" s="170">
        <f t="shared" ref="T51" si="623">SUM(T9:T50)</f>
        <v>1449275</v>
      </c>
      <c r="U51" s="170">
        <f t="shared" ref="U51" si="624">SUM(U9:U50)</f>
        <v>342533</v>
      </c>
      <c r="V51" s="170">
        <f t="shared" ref="V51" si="625">SUM(V9:V50)</f>
        <v>192857</v>
      </c>
      <c r="W51" s="170">
        <f t="shared" ref="W51" si="626">SUM(W9:W50)</f>
        <v>535390</v>
      </c>
      <c r="X51" s="170">
        <f t="shared" ref="X51" si="627">SUM(X9:X50)</f>
        <v>27146</v>
      </c>
      <c r="Y51" s="170">
        <f t="shared" ref="Y51" si="628">SUM(Y9:Y50)</f>
        <v>23986</v>
      </c>
      <c r="Z51" s="170">
        <f t="shared" ref="Z51" si="629">SUM(Z9:Z50)</f>
        <v>51132</v>
      </c>
      <c r="AA51" s="170">
        <f t="shared" ref="AA51" si="630">SUM(AA9:AA50)</f>
        <v>369679</v>
      </c>
      <c r="AB51" s="170">
        <f t="shared" ref="AB51" si="631">SUM(AB9:AB50)</f>
        <v>216843</v>
      </c>
      <c r="AC51" s="170">
        <f t="shared" ref="AC51" si="632">SUM(AC9:AC50)</f>
        <v>586522</v>
      </c>
      <c r="AD51" s="171">
        <f t="shared" ref="AD51" si="633">AA51/R51</f>
        <v>0.42251442939596551</v>
      </c>
      <c r="AE51" s="171">
        <f t="shared" ref="AE51" si="634">AB51/S51</f>
        <v>0.37756148522178207</v>
      </c>
      <c r="AF51" s="171">
        <f t="shared" ref="AF51" si="635">AC51/T51</f>
        <v>0.40470028117507029</v>
      </c>
      <c r="AG51" s="170">
        <f>SUM(AG9:AG50)</f>
        <v>10348879</v>
      </c>
      <c r="AH51" s="170">
        <f t="shared" ref="AH51" si="636">SUM(AH9:AH50)</f>
        <v>8980409</v>
      </c>
      <c r="AI51" s="170">
        <f t="shared" ref="AI51" si="637">SUM(AI9:AI50)</f>
        <v>19329288</v>
      </c>
      <c r="AJ51" s="170">
        <f t="shared" ref="AJ51" si="638">SUM(AJ9:AJ50)</f>
        <v>7563002</v>
      </c>
      <c r="AK51" s="170">
        <f t="shared" ref="AK51" si="639">SUM(AK9:AK50)</f>
        <v>6761354</v>
      </c>
      <c r="AL51" s="170">
        <f t="shared" ref="AL51" si="640">SUM(AL9:AL50)</f>
        <v>14324356</v>
      </c>
      <c r="AM51" s="170">
        <f t="shared" ref="AM51" si="641">SUM(AM9:AM50)</f>
        <v>312105</v>
      </c>
      <c r="AN51" s="170">
        <f t="shared" ref="AN51" si="642">SUM(AN9:AN50)</f>
        <v>247635</v>
      </c>
      <c r="AO51" s="170">
        <f t="shared" ref="AO51" si="643">SUM(AO9:AO50)</f>
        <v>559740</v>
      </c>
      <c r="AP51" s="170">
        <f t="shared" ref="AP51" si="644">SUM(AP9:AP50)</f>
        <v>7875107</v>
      </c>
      <c r="AQ51" s="170">
        <f t="shared" ref="AQ51" si="645">SUM(AQ9:AQ50)</f>
        <v>7008989</v>
      </c>
      <c r="AR51" s="170">
        <f t="shared" ref="AR51" si="646">SUM(AR9:AR50)</f>
        <v>14884096</v>
      </c>
      <c r="AS51" s="171">
        <f t="shared" ref="AS51" si="647">AP51/AG51</f>
        <v>0.76096232258585683</v>
      </c>
      <c r="AT51" s="171">
        <f t="shared" ref="AT51" si="648">AQ51/AH51</f>
        <v>0.78047547723049138</v>
      </c>
      <c r="AU51" s="171">
        <f t="shared" ref="AU51" si="649">AR51/AI51</f>
        <v>0.77002815623627729</v>
      </c>
      <c r="AV51" s="170">
        <f>SUM(AV9:AV50)</f>
        <v>1672890</v>
      </c>
      <c r="AW51" s="170">
        <f t="shared" ref="AW51" si="650">SUM(AW9:AW50)</f>
        <v>1519410</v>
      </c>
      <c r="AX51" s="170">
        <f t="shared" ref="AX51" si="651">SUM(AX9:AX50)</f>
        <v>3192300</v>
      </c>
      <c r="AY51" s="170">
        <f t="shared" ref="AY51" si="652">SUM(AY9:AY50)</f>
        <v>1161922</v>
      </c>
      <c r="AZ51" s="170">
        <f t="shared" ref="AZ51" si="653">SUM(AZ9:AZ50)</f>
        <v>1088896</v>
      </c>
      <c r="BA51" s="170">
        <f t="shared" ref="BA51" si="654">SUM(BA9:BA50)</f>
        <v>2250818</v>
      </c>
      <c r="BB51" s="170">
        <f t="shared" ref="BB51" si="655">SUM(BB9:BB50)</f>
        <v>54262</v>
      </c>
      <c r="BC51" s="170">
        <f t="shared" ref="BC51" si="656">SUM(BC9:BC50)</f>
        <v>45125</v>
      </c>
      <c r="BD51" s="170">
        <f t="shared" ref="BD51" si="657">SUM(BD9:BD50)</f>
        <v>99387</v>
      </c>
      <c r="BE51" s="170">
        <f t="shared" ref="BE51" si="658">SUM(BE9:BE50)</f>
        <v>1216184</v>
      </c>
      <c r="BF51" s="170">
        <f t="shared" ref="BF51" si="659">SUM(BF9:BF50)</f>
        <v>1134021</v>
      </c>
      <c r="BG51" s="170">
        <f t="shared" ref="BG51" si="660">SUM(BG9:BG50)</f>
        <v>2350205</v>
      </c>
      <c r="BH51" s="171">
        <f t="shared" ref="BH51" si="661">BE51/AV51</f>
        <v>0.7269957976914202</v>
      </c>
      <c r="BI51" s="171">
        <f t="shared" ref="BI51" si="662">BF51/AW51</f>
        <v>0.74635615140087275</v>
      </c>
      <c r="BJ51" s="171">
        <f t="shared" ref="BJ51" si="663">BG51/AX51</f>
        <v>0.73621056918209438</v>
      </c>
      <c r="BK51" s="170">
        <f>SUM(BK9:BK50)</f>
        <v>148829</v>
      </c>
      <c r="BL51" s="170">
        <f t="shared" ref="BL51" si="664">SUM(BL9:BL50)</f>
        <v>99651</v>
      </c>
      <c r="BM51" s="170">
        <f t="shared" ref="BM51" si="665">SUM(BM9:BM50)</f>
        <v>248480</v>
      </c>
      <c r="BN51" s="170">
        <f t="shared" ref="BN51" si="666">SUM(BN9:BN50)</f>
        <v>47334</v>
      </c>
      <c r="BO51" s="170">
        <f t="shared" ref="BO51" si="667">SUM(BO9:BO50)</f>
        <v>24895</v>
      </c>
      <c r="BP51" s="170">
        <f t="shared" ref="BP51" si="668">SUM(BP9:BP50)</f>
        <v>72229</v>
      </c>
      <c r="BQ51" s="170">
        <f t="shared" ref="BQ51" si="669">SUM(BQ9:BQ50)</f>
        <v>5268</v>
      </c>
      <c r="BR51" s="170">
        <f t="shared" ref="BR51" si="670">SUM(BR9:BR50)</f>
        <v>4681</v>
      </c>
      <c r="BS51" s="170">
        <f t="shared" ref="BS51" si="671">SUM(BS9:BS50)</f>
        <v>9949</v>
      </c>
      <c r="BT51" s="170">
        <f t="shared" ref="BT51" si="672">SUM(BT9:BT50)</f>
        <v>52602</v>
      </c>
      <c r="BU51" s="170">
        <f t="shared" ref="BU51" si="673">SUM(BU9:BU50)</f>
        <v>29576</v>
      </c>
      <c r="BV51" s="170">
        <f t="shared" ref="BV51" si="674">SUM(BV9:BV50)</f>
        <v>82178</v>
      </c>
      <c r="BW51" s="171">
        <f t="shared" ref="BW51" si="675">BT51/BK51</f>
        <v>0.35343918187987555</v>
      </c>
      <c r="BX51" s="171">
        <f t="shared" ref="BX51" si="676">BU51/BL51</f>
        <v>0.29679581740273553</v>
      </c>
      <c r="BY51" s="171">
        <f t="shared" ref="BY51" si="677">BV51/BM51</f>
        <v>0.33072279459111398</v>
      </c>
      <c r="BZ51" s="170">
        <f>SUM(BZ9:BZ50)</f>
        <v>1821719</v>
      </c>
      <c r="CA51" s="170">
        <f t="shared" ref="CA51" si="678">SUM(CA9:CA50)</f>
        <v>1619061</v>
      </c>
      <c r="CB51" s="170">
        <f t="shared" ref="CB51" si="679">SUM(CB9:CB50)</f>
        <v>3440780</v>
      </c>
      <c r="CC51" s="170">
        <f t="shared" ref="CC51" si="680">SUM(CC9:CC50)</f>
        <v>1209256</v>
      </c>
      <c r="CD51" s="170">
        <f t="shared" ref="CD51" si="681">SUM(CD9:CD50)</f>
        <v>1113791</v>
      </c>
      <c r="CE51" s="170">
        <f t="shared" ref="CE51" si="682">SUM(CE9:CE50)</f>
        <v>2323047</v>
      </c>
      <c r="CF51" s="170">
        <f t="shared" ref="CF51" si="683">SUM(CF9:CF50)</f>
        <v>59530</v>
      </c>
      <c r="CG51" s="170">
        <f t="shared" ref="CG51" si="684">SUM(CG9:CG50)</f>
        <v>49806</v>
      </c>
      <c r="CH51" s="170">
        <f t="shared" ref="CH51" si="685">SUM(CH9:CH50)</f>
        <v>109336</v>
      </c>
      <c r="CI51" s="170">
        <f t="shared" ref="CI51" si="686">SUM(CI9:CI50)</f>
        <v>1268786</v>
      </c>
      <c r="CJ51" s="170">
        <f t="shared" ref="CJ51" si="687">SUM(CJ9:CJ50)</f>
        <v>1163597</v>
      </c>
      <c r="CK51" s="170">
        <f t="shared" ref="CK51" si="688">SUM(CK9:CK50)</f>
        <v>2432383</v>
      </c>
      <c r="CL51" s="171">
        <f t="shared" ref="CL51" si="689">CI51/BZ51</f>
        <v>0.69647733816247182</v>
      </c>
      <c r="CM51" s="171">
        <f t="shared" ref="CM51" si="690">CJ51/CA51</f>
        <v>0.7186863249747848</v>
      </c>
      <c r="CN51" s="171">
        <f t="shared" ref="CN51" si="691">CK51/CB51</f>
        <v>0.70692778962909575</v>
      </c>
      <c r="CO51" s="170">
        <f>SUM(CO9:CO50)</f>
        <v>678660</v>
      </c>
      <c r="CP51" s="170">
        <f t="shared" ref="CP51" si="692">SUM(CP9:CP50)</f>
        <v>666005</v>
      </c>
      <c r="CQ51" s="170">
        <f t="shared" ref="CQ51" si="693">SUM(CQ9:CQ50)</f>
        <v>1344665</v>
      </c>
      <c r="CR51" s="170">
        <f t="shared" ref="CR51" si="694">SUM(CR9:CR50)</f>
        <v>458422</v>
      </c>
      <c r="CS51" s="170">
        <f t="shared" ref="CS51" si="695">SUM(CS9:CS50)</f>
        <v>444348</v>
      </c>
      <c r="CT51" s="170">
        <f t="shared" ref="CT51" si="696">SUM(CT9:CT50)</f>
        <v>902770</v>
      </c>
      <c r="CU51" s="170">
        <f t="shared" ref="CU51" si="697">SUM(CU9:CU50)</f>
        <v>28361</v>
      </c>
      <c r="CV51" s="170">
        <f t="shared" ref="CV51" si="698">SUM(CV9:CV50)</f>
        <v>29089</v>
      </c>
      <c r="CW51" s="170">
        <f t="shared" ref="CW51" si="699">SUM(CW9:CW50)</f>
        <v>57450</v>
      </c>
      <c r="CX51" s="170">
        <f t="shared" ref="CX51" si="700">SUM(CX9:CX50)</f>
        <v>486783</v>
      </c>
      <c r="CY51" s="170">
        <f t="shared" ref="CY51" si="701">SUM(CY9:CY50)</f>
        <v>473437</v>
      </c>
      <c r="CZ51" s="170">
        <f t="shared" ref="CZ51" si="702">SUM(CZ9:CZ50)</f>
        <v>960220</v>
      </c>
      <c r="DA51" s="171">
        <f>CX51/CO51</f>
        <v>0.71727079833790119</v>
      </c>
      <c r="DB51" s="171">
        <f t="shared" ref="DB51" si="703">CY51/CP51</f>
        <v>0.71086102957185004</v>
      </c>
      <c r="DC51" s="171">
        <f t="shared" ref="DC51" si="704">CZ51/CQ51</f>
        <v>0.71409607597431335</v>
      </c>
      <c r="DD51" s="170">
        <f>SUM(DD9:DD50)</f>
        <v>81992</v>
      </c>
      <c r="DE51" s="170">
        <f t="shared" ref="DE51" si="705">SUM(DE9:DE50)</f>
        <v>68453</v>
      </c>
      <c r="DF51" s="170">
        <f t="shared" ref="DF51" si="706">SUM(DF9:DF50)</f>
        <v>150445</v>
      </c>
      <c r="DG51" s="170">
        <f t="shared" ref="DG51" si="707">SUM(DG9:DG50)</f>
        <v>19710</v>
      </c>
      <c r="DH51" s="170">
        <f t="shared" ref="DH51" si="708">SUM(DH9:DH50)</f>
        <v>15859</v>
      </c>
      <c r="DI51" s="170">
        <f t="shared" ref="DI51" si="709">SUM(DI9:DI50)</f>
        <v>35569</v>
      </c>
      <c r="DJ51" s="170">
        <f t="shared" ref="DJ51" si="710">SUM(DJ9:DJ50)</f>
        <v>4483</v>
      </c>
      <c r="DK51" s="170">
        <f t="shared" ref="DK51" si="711">SUM(DK9:DK50)</f>
        <v>3849</v>
      </c>
      <c r="DL51" s="170">
        <f t="shared" ref="DL51" si="712">SUM(DL9:DL50)</f>
        <v>8332</v>
      </c>
      <c r="DM51" s="170">
        <f t="shared" ref="DM51" si="713">SUM(DM9:DM50)</f>
        <v>24193</v>
      </c>
      <c r="DN51" s="170">
        <f t="shared" ref="DN51" si="714">SUM(DN9:DN50)</f>
        <v>19708</v>
      </c>
      <c r="DO51" s="170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170">
        <f t="shared" ref="DS51" si="719">SUM(DS9:DS50)</f>
        <v>760652</v>
      </c>
      <c r="DT51" s="170">
        <f t="shared" ref="DT51" si="720">SUM(DT9:DT50)</f>
        <v>734458</v>
      </c>
      <c r="DU51" s="170">
        <f t="shared" ref="DU51" si="721">SUM(DU9:DU50)</f>
        <v>1495110</v>
      </c>
      <c r="DV51" s="170">
        <f t="shared" ref="DV51" si="722">SUM(DV9:DV50)</f>
        <v>478132</v>
      </c>
      <c r="DW51" s="170">
        <f t="shared" ref="DW51" si="723">SUM(DW9:DW50)</f>
        <v>460207</v>
      </c>
      <c r="DX51" s="170">
        <f t="shared" ref="DX51" si="724">SUM(DX9:DX50)</f>
        <v>938339</v>
      </c>
      <c r="DY51" s="170">
        <f t="shared" ref="DY51" si="725">SUM(DY9:DY50)</f>
        <v>32844</v>
      </c>
      <c r="DZ51" s="170">
        <f t="shared" ref="DZ51" si="726">SUM(DZ9:DZ50)</f>
        <v>32938</v>
      </c>
      <c r="EA51" s="170">
        <f t="shared" ref="EA51" si="727">SUM(EA9:EA50)</f>
        <v>65782</v>
      </c>
      <c r="EB51" s="170">
        <f t="shared" ref="EB51" si="728">SUM(EB9:EB50)</f>
        <v>510976</v>
      </c>
      <c r="EC51" s="170">
        <f t="shared" ref="EC51" si="729">SUM(EC9:EC50)</f>
        <v>493145</v>
      </c>
      <c r="ED51" s="170">
        <f t="shared" ref="ED51" si="730">SUM(ED9:ED50)</f>
        <v>1004121</v>
      </c>
      <c r="EE51" s="171">
        <f t="shared" ref="EE51" si="731">EB51/DS51</f>
        <v>0.67176054227163018</v>
      </c>
      <c r="EF51" s="171">
        <f t="shared" ref="EF51" si="732">EC51/DT51</f>
        <v>0.67144070865862993</v>
      </c>
      <c r="EG51" s="171">
        <f t="shared" ref="EG51" si="733">ED51/DU51</f>
        <v>0.67160342717258259</v>
      </c>
      <c r="EH51" s="170">
        <f t="shared" ref="EH51" si="734">SUM(EH9:EH50)</f>
        <v>7875107</v>
      </c>
      <c r="EI51" s="170">
        <f t="shared" ref="EI51" si="735">SUM(EI9:EI50)</f>
        <v>7008989</v>
      </c>
      <c r="EJ51" s="170">
        <f t="shared" ref="EJ51" si="736">SUM(EJ9:EJ50)</f>
        <v>14884096</v>
      </c>
      <c r="EK51" s="170">
        <f t="shared" ref="EK51" si="737">SUM(EK9:EK50)</f>
        <v>3955621</v>
      </c>
      <c r="EL51" s="170">
        <f t="shared" ref="EL51" si="738">SUM(EL9:EL50)</f>
        <v>3777318</v>
      </c>
      <c r="EM51" s="170">
        <f t="shared" ref="EM51" si="739">SUM(EM9:EM50)</f>
        <v>7925788</v>
      </c>
      <c r="EN51" s="168">
        <f t="shared" ref="EN51" si="740">+EK51*100/EH51</f>
        <v>50.229425454155731</v>
      </c>
      <c r="EO51" s="169">
        <f t="shared" ref="EO51" si="741">+EL51*100/EI51</f>
        <v>53.892480070948892</v>
      </c>
      <c r="EP51" s="169">
        <f t="shared" ref="EP51" si="742">+EM51*100/EJ51</f>
        <v>53.250046223835156</v>
      </c>
      <c r="EQ51" s="170">
        <f t="shared" ref="EQ51" si="743">SUM(EQ9:EQ50)</f>
        <v>1268786</v>
      </c>
      <c r="ER51" s="170">
        <f t="shared" ref="ER51" si="744">SUM(ER9:ER50)</f>
        <v>1163597</v>
      </c>
      <c r="ES51" s="170">
        <f t="shared" ref="ES51" si="745">SUM(ES9:ES50)</f>
        <v>2432383</v>
      </c>
      <c r="ET51" s="170">
        <f t="shared" ref="ET51" si="746">SUM(ET9:ET50)</f>
        <v>555688</v>
      </c>
      <c r="EU51" s="170">
        <f t="shared" ref="EU51" si="747">SUM(EU9:EU50)</f>
        <v>563305</v>
      </c>
      <c r="EV51" s="170">
        <f t="shared" ref="EV51" si="748">SUM(EV9:EV50)</f>
        <v>1123350</v>
      </c>
      <c r="EW51" s="172">
        <f t="shared" ref="EW51" si="749">+ET51*100/EQ51</f>
        <v>43.796826257540673</v>
      </c>
      <c r="EX51" s="172">
        <f t="shared" ref="EX51" si="750">+EU51*100/ER51</f>
        <v>48.410661079394323</v>
      </c>
      <c r="EY51" s="172">
        <f t="shared" ref="EY51" si="751">+EV51*100/ES51</f>
        <v>46.183105209993656</v>
      </c>
      <c r="EZ51" s="170">
        <f t="shared" ref="EZ51" si="752">SUM(EZ9:EZ50)</f>
        <v>510976</v>
      </c>
      <c r="FA51" s="170">
        <f t="shared" ref="FA51" si="753">SUM(FA9:FA50)</f>
        <v>493145</v>
      </c>
      <c r="FB51" s="170">
        <f t="shared" ref="FB51" si="754">SUM(FB9:FB50)</f>
        <v>1004121</v>
      </c>
      <c r="FC51" s="170">
        <f t="shared" ref="FC51" si="755">SUM(FC9:FC50)</f>
        <v>154818</v>
      </c>
      <c r="FD51" s="170">
        <f t="shared" ref="FD51" si="756">SUM(FD9:FD50)</f>
        <v>148363</v>
      </c>
      <c r="FE51" s="170">
        <f t="shared" ref="FE51" si="757">SUM(FE9:FE50)</f>
        <v>303575</v>
      </c>
      <c r="FF51" s="172">
        <f t="shared" ref="FF51" si="758">+FC51*100/EZ51</f>
        <v>30.298487600200399</v>
      </c>
      <c r="FG51" s="172">
        <f t="shared" ref="FG51" si="759">+FD51*100/FA51</f>
        <v>30.085066258402701</v>
      </c>
      <c r="FH51" s="172">
        <f t="shared" ref="FH51" si="760">+FE51*100/FB51</f>
        <v>30.232910177159923</v>
      </c>
    </row>
    <row r="52" spans="1:164">
      <c r="C52" s="213" t="s">
        <v>225</v>
      </c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>
      <c r="C53" s="213" t="s">
        <v>224</v>
      </c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>
      <c r="C54" s="213" t="s">
        <v>223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>
      <c r="C55" s="213" t="s">
        <v>230</v>
      </c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/>
      <c r="O56"/>
      <c r="P56"/>
      <c r="Q56"/>
    </row>
    <row r="60" spans="1:164">
      <c r="EI60" s="190"/>
    </row>
    <row r="61" spans="1:164" ht="15.75">
      <c r="AC61" s="140"/>
      <c r="AD61" s="140"/>
      <c r="AE61" s="140"/>
    </row>
    <row r="62" spans="1:164" ht="15.75">
      <c r="AC62" s="140"/>
      <c r="AD62" s="140"/>
      <c r="AE62" s="140"/>
    </row>
    <row r="63" spans="1:164" ht="15.75">
      <c r="AC63" s="140"/>
      <c r="AD63" s="140"/>
      <c r="AE63" s="140"/>
    </row>
  </sheetData>
  <mergeCells count="119"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3:A6"/>
    <mergeCell ref="B3:B6"/>
    <mergeCell ref="DG5:DI5"/>
    <mergeCell ref="DJ5:DL5"/>
    <mergeCell ref="DM5:DO5"/>
    <mergeCell ref="A51:B51"/>
    <mergeCell ref="FK8:FY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</mergeCells>
  <pageMargins left="0.23622047244094491" right="0.23622047244094491" top="0.39370078740157483" bottom="0.27559055118110237" header="0.31496062992125984" footer="0.31496062992125984"/>
  <pageSetup paperSize="9" scale="65" orientation="landscape" r:id="rId1"/>
  <headerFooter>
    <oddFooter>&amp;CX-2017&amp;R&amp;P</oddFooter>
  </headerFooter>
  <rowBreaks count="1" manualBreakCount="1">
    <brk id="27" max="163" man="1"/>
  </rowBreaks>
  <colBreaks count="11" manualBreakCount="11">
    <brk id="17" max="54" man="1"/>
    <brk id="32" max="54" man="1"/>
    <brk id="47" max="54" man="1"/>
    <brk id="62" max="54" man="1"/>
    <brk id="77" max="54" man="1"/>
    <brk id="92" max="54" man="1"/>
    <brk id="107" max="54" man="1"/>
    <brk id="122" max="54" man="1"/>
    <brk id="137" max="54" man="1"/>
    <brk id="146" max="54" man="1"/>
    <brk id="15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U18"/>
  <sheetViews>
    <sheetView view="pageBreakPreview" zoomScale="60" workbookViewId="0">
      <selection activeCell="C10" sqref="C10"/>
    </sheetView>
  </sheetViews>
  <sheetFormatPr defaultRowHeight="1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5"/>
      <c r="Y1" s="145"/>
      <c r="Z1" s="145"/>
      <c r="AA1" s="145"/>
      <c r="AB1" s="145"/>
      <c r="AC1" s="145"/>
      <c r="AD1" s="129"/>
      <c r="AE1" s="129"/>
      <c r="AF1" s="129"/>
      <c r="AG1" s="145"/>
      <c r="AH1" s="145"/>
      <c r="AI1" s="145"/>
      <c r="AJ1" s="145"/>
      <c r="AK1" s="145"/>
      <c r="AL1" s="145"/>
      <c r="AM1" s="129"/>
      <c r="AN1" s="129"/>
      <c r="AO1" s="129"/>
      <c r="AP1" s="145"/>
      <c r="AQ1" s="145"/>
      <c r="AR1" s="145"/>
      <c r="AS1" s="145"/>
      <c r="AT1" s="145"/>
      <c r="AU1" s="145"/>
    </row>
    <row r="2" spans="1:47" ht="31.5" customHeight="1">
      <c r="A2" s="146"/>
      <c r="B2" s="146"/>
      <c r="C2" s="147" t="s">
        <v>232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8" t="s">
        <v>238</v>
      </c>
      <c r="V2" s="149"/>
      <c r="W2" s="149"/>
      <c r="X2" s="149"/>
      <c r="Y2" s="149"/>
      <c r="Z2" s="149"/>
      <c r="AA2" s="149"/>
      <c r="AB2" s="149"/>
      <c r="AC2" s="149"/>
      <c r="AD2" s="148"/>
      <c r="AE2" s="149"/>
      <c r="AF2" s="149"/>
      <c r="AG2" s="149"/>
      <c r="AH2" s="149"/>
      <c r="AI2" s="149"/>
      <c r="AJ2" s="149"/>
      <c r="AK2" s="149"/>
      <c r="AL2" s="149"/>
      <c r="AM2" s="148"/>
      <c r="AN2" s="149"/>
      <c r="AO2" s="149"/>
      <c r="AP2" s="149"/>
      <c r="AQ2" s="149"/>
      <c r="AR2" s="149"/>
      <c r="AS2" s="149"/>
      <c r="AT2" s="149"/>
      <c r="AU2" s="149"/>
    </row>
    <row r="3" spans="1:47" s="174" customFormat="1" ht="37.5" customHeight="1">
      <c r="A3" s="222" t="s">
        <v>192</v>
      </c>
      <c r="B3" s="222" t="s">
        <v>42</v>
      </c>
      <c r="C3" s="225" t="s">
        <v>188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7"/>
      <c r="U3" s="218" t="s">
        <v>216</v>
      </c>
      <c r="V3" s="218"/>
      <c r="W3" s="218"/>
      <c r="X3" s="218"/>
      <c r="Y3" s="218"/>
      <c r="Z3" s="218"/>
      <c r="AA3" s="218"/>
      <c r="AB3" s="218"/>
      <c r="AC3" s="218"/>
      <c r="AD3" s="218" t="s">
        <v>236</v>
      </c>
      <c r="AE3" s="218"/>
      <c r="AF3" s="218"/>
      <c r="AG3" s="218"/>
      <c r="AH3" s="218"/>
      <c r="AI3" s="218"/>
      <c r="AJ3" s="218"/>
      <c r="AK3" s="218"/>
      <c r="AL3" s="218"/>
      <c r="AM3" s="218" t="s">
        <v>237</v>
      </c>
      <c r="AN3" s="218"/>
      <c r="AO3" s="218"/>
      <c r="AP3" s="218"/>
      <c r="AQ3" s="218"/>
      <c r="AR3" s="218"/>
      <c r="AS3" s="218"/>
      <c r="AT3" s="218"/>
      <c r="AU3" s="218"/>
    </row>
    <row r="4" spans="1:47" s="174" customFormat="1" ht="37.5" customHeight="1">
      <c r="A4" s="223"/>
      <c r="B4" s="223"/>
      <c r="C4" s="204" t="s">
        <v>216</v>
      </c>
      <c r="D4" s="204"/>
      <c r="E4" s="204"/>
      <c r="F4" s="204"/>
      <c r="G4" s="204"/>
      <c r="H4" s="204"/>
      <c r="I4" s="204" t="s">
        <v>217</v>
      </c>
      <c r="J4" s="204"/>
      <c r="K4" s="204"/>
      <c r="L4" s="204"/>
      <c r="M4" s="204"/>
      <c r="N4" s="204"/>
      <c r="O4" s="204" t="s">
        <v>218</v>
      </c>
      <c r="P4" s="204"/>
      <c r="Q4" s="204"/>
      <c r="R4" s="204"/>
      <c r="S4" s="204"/>
      <c r="T4" s="204"/>
      <c r="U4" s="218" t="s">
        <v>193</v>
      </c>
      <c r="V4" s="218"/>
      <c r="W4" s="218"/>
      <c r="X4" s="218" t="s">
        <v>193</v>
      </c>
      <c r="Y4" s="218"/>
      <c r="Z4" s="218"/>
      <c r="AA4" s="218" t="s">
        <v>193</v>
      </c>
      <c r="AB4" s="218"/>
      <c r="AC4" s="218"/>
      <c r="AD4" s="218" t="s">
        <v>193</v>
      </c>
      <c r="AE4" s="218"/>
      <c r="AF4" s="218"/>
      <c r="AG4" s="218" t="s">
        <v>194</v>
      </c>
      <c r="AH4" s="218"/>
      <c r="AI4" s="218"/>
      <c r="AJ4" s="218" t="s">
        <v>195</v>
      </c>
      <c r="AK4" s="218"/>
      <c r="AL4" s="218"/>
      <c r="AM4" s="218" t="s">
        <v>193</v>
      </c>
      <c r="AN4" s="218"/>
      <c r="AO4" s="218"/>
      <c r="AP4" s="218" t="s">
        <v>194</v>
      </c>
      <c r="AQ4" s="218"/>
      <c r="AR4" s="218"/>
      <c r="AS4" s="218" t="s">
        <v>195</v>
      </c>
      <c r="AT4" s="218"/>
      <c r="AU4" s="218"/>
    </row>
    <row r="5" spans="1:47" s="174" customFormat="1" ht="37.5" customHeight="1">
      <c r="A5" s="223"/>
      <c r="B5" s="223"/>
      <c r="C5" s="204" t="s">
        <v>5</v>
      </c>
      <c r="D5" s="204"/>
      <c r="E5" s="204"/>
      <c r="F5" s="204" t="s">
        <v>6</v>
      </c>
      <c r="G5" s="204"/>
      <c r="H5" s="204"/>
      <c r="I5" s="204" t="s">
        <v>5</v>
      </c>
      <c r="J5" s="204"/>
      <c r="K5" s="204"/>
      <c r="L5" s="204" t="s">
        <v>6</v>
      </c>
      <c r="M5" s="204"/>
      <c r="N5" s="204"/>
      <c r="O5" s="204" t="s">
        <v>5</v>
      </c>
      <c r="P5" s="204"/>
      <c r="Q5" s="204"/>
      <c r="R5" s="204" t="s">
        <v>6</v>
      </c>
      <c r="S5" s="204"/>
      <c r="T5" s="204"/>
      <c r="U5" s="218"/>
      <c r="V5" s="218"/>
      <c r="W5" s="218"/>
      <c r="X5" s="218" t="s">
        <v>196</v>
      </c>
      <c r="Y5" s="218"/>
      <c r="Z5" s="218"/>
      <c r="AA5" s="218" t="s">
        <v>196</v>
      </c>
      <c r="AB5" s="218"/>
      <c r="AC5" s="218"/>
      <c r="AD5" s="218"/>
      <c r="AE5" s="218"/>
      <c r="AF5" s="218"/>
      <c r="AG5" s="218" t="s">
        <v>196</v>
      </c>
      <c r="AH5" s="218"/>
      <c r="AI5" s="218"/>
      <c r="AJ5" s="218" t="s">
        <v>196</v>
      </c>
      <c r="AK5" s="218"/>
      <c r="AL5" s="218"/>
      <c r="AM5" s="218"/>
      <c r="AN5" s="218"/>
      <c r="AO5" s="218"/>
      <c r="AP5" s="218" t="s">
        <v>196</v>
      </c>
      <c r="AQ5" s="218"/>
      <c r="AR5" s="218"/>
      <c r="AS5" s="218" t="s">
        <v>196</v>
      </c>
      <c r="AT5" s="218"/>
      <c r="AU5" s="218"/>
    </row>
    <row r="6" spans="1:47" s="174" customFormat="1" ht="37.5" customHeight="1">
      <c r="A6" s="224"/>
      <c r="B6" s="224"/>
      <c r="C6" s="163" t="s">
        <v>43</v>
      </c>
      <c r="D6" s="163" t="s">
        <v>44</v>
      </c>
      <c r="E6" s="163" t="s">
        <v>3</v>
      </c>
      <c r="F6" s="163" t="s">
        <v>43</v>
      </c>
      <c r="G6" s="163" t="s">
        <v>44</v>
      </c>
      <c r="H6" s="163" t="s">
        <v>3</v>
      </c>
      <c r="I6" s="163" t="s">
        <v>43</v>
      </c>
      <c r="J6" s="163" t="s">
        <v>44</v>
      </c>
      <c r="K6" s="163" t="s">
        <v>3</v>
      </c>
      <c r="L6" s="163" t="s">
        <v>43</v>
      </c>
      <c r="M6" s="163" t="s">
        <v>44</v>
      </c>
      <c r="N6" s="163" t="s">
        <v>3</v>
      </c>
      <c r="O6" s="163" t="s">
        <v>43</v>
      </c>
      <c r="P6" s="163" t="s">
        <v>44</v>
      </c>
      <c r="Q6" s="163" t="s">
        <v>3</v>
      </c>
      <c r="R6" s="163" t="s">
        <v>43</v>
      </c>
      <c r="S6" s="163" t="s">
        <v>44</v>
      </c>
      <c r="T6" s="163" t="s">
        <v>3</v>
      </c>
      <c r="U6" s="163" t="s">
        <v>43</v>
      </c>
      <c r="V6" s="163" t="s">
        <v>44</v>
      </c>
      <c r="W6" s="163" t="s">
        <v>3</v>
      </c>
      <c r="X6" s="163" t="s">
        <v>43</v>
      </c>
      <c r="Y6" s="163" t="s">
        <v>44</v>
      </c>
      <c r="Z6" s="163" t="s">
        <v>3</v>
      </c>
      <c r="AA6" s="163" t="s">
        <v>43</v>
      </c>
      <c r="AB6" s="163" t="s">
        <v>44</v>
      </c>
      <c r="AC6" s="163" t="s">
        <v>3</v>
      </c>
      <c r="AD6" s="163" t="s">
        <v>43</v>
      </c>
      <c r="AE6" s="163" t="s">
        <v>44</v>
      </c>
      <c r="AF6" s="163" t="s">
        <v>3</v>
      </c>
      <c r="AG6" s="163" t="s">
        <v>43</v>
      </c>
      <c r="AH6" s="163" t="s">
        <v>44</v>
      </c>
      <c r="AI6" s="163" t="s">
        <v>3</v>
      </c>
      <c r="AJ6" s="163" t="s">
        <v>43</v>
      </c>
      <c r="AK6" s="163" t="s">
        <v>44</v>
      </c>
      <c r="AL6" s="163" t="s">
        <v>3</v>
      </c>
      <c r="AM6" s="163" t="s">
        <v>43</v>
      </c>
      <c r="AN6" s="163" t="s">
        <v>44</v>
      </c>
      <c r="AO6" s="163" t="s">
        <v>3</v>
      </c>
      <c r="AP6" s="163" t="s">
        <v>43</v>
      </c>
      <c r="AQ6" s="163" t="s">
        <v>44</v>
      </c>
      <c r="AR6" s="163" t="s">
        <v>3</v>
      </c>
      <c r="AS6" s="163" t="s">
        <v>43</v>
      </c>
      <c r="AT6" s="163" t="s">
        <v>44</v>
      </c>
      <c r="AU6" s="163" t="s">
        <v>3</v>
      </c>
    </row>
    <row r="7" spans="1:47" s="174" customFormat="1" ht="37.5" customHeight="1">
      <c r="A7" s="150">
        <v>1</v>
      </c>
      <c r="B7" s="151">
        <v>2</v>
      </c>
      <c r="C7" s="175">
        <v>3</v>
      </c>
      <c r="D7" s="175">
        <v>4</v>
      </c>
      <c r="E7" s="175">
        <v>5</v>
      </c>
      <c r="F7" s="175">
        <v>6</v>
      </c>
      <c r="G7" s="175">
        <v>7</v>
      </c>
      <c r="H7" s="175">
        <v>8</v>
      </c>
      <c r="I7" s="175">
        <v>9</v>
      </c>
      <c r="J7" s="175">
        <v>10</v>
      </c>
      <c r="K7" s="175">
        <v>11</v>
      </c>
      <c r="L7" s="175">
        <v>12</v>
      </c>
      <c r="M7" s="175">
        <v>13</v>
      </c>
      <c r="N7" s="175">
        <v>14</v>
      </c>
      <c r="O7" s="175">
        <v>15</v>
      </c>
      <c r="P7" s="175">
        <v>16</v>
      </c>
      <c r="Q7" s="175">
        <v>17</v>
      </c>
      <c r="R7" s="175">
        <v>18</v>
      </c>
      <c r="S7" s="175">
        <v>19</v>
      </c>
      <c r="T7" s="175">
        <v>20</v>
      </c>
      <c r="U7" s="176">
        <v>3</v>
      </c>
      <c r="V7" s="176">
        <v>4</v>
      </c>
      <c r="W7" s="176">
        <v>5</v>
      </c>
      <c r="X7" s="176">
        <v>6</v>
      </c>
      <c r="Y7" s="176">
        <v>7</v>
      </c>
      <c r="Z7" s="176">
        <v>8</v>
      </c>
      <c r="AA7" s="176">
        <v>12</v>
      </c>
      <c r="AB7" s="176">
        <v>13</v>
      </c>
      <c r="AC7" s="176">
        <v>14</v>
      </c>
      <c r="AD7" s="176">
        <v>3</v>
      </c>
      <c r="AE7" s="176">
        <v>4</v>
      </c>
      <c r="AF7" s="176">
        <v>5</v>
      </c>
      <c r="AG7" s="176">
        <v>6</v>
      </c>
      <c r="AH7" s="176">
        <v>7</v>
      </c>
      <c r="AI7" s="176">
        <v>8</v>
      </c>
      <c r="AJ7" s="176">
        <v>12</v>
      </c>
      <c r="AK7" s="176">
        <v>13</v>
      </c>
      <c r="AL7" s="176">
        <v>14</v>
      </c>
      <c r="AM7" s="176">
        <v>3</v>
      </c>
      <c r="AN7" s="176">
        <v>4</v>
      </c>
      <c r="AO7" s="176">
        <v>5</v>
      </c>
      <c r="AP7" s="176">
        <v>6</v>
      </c>
      <c r="AQ7" s="176">
        <v>7</v>
      </c>
      <c r="AR7" s="176">
        <v>8</v>
      </c>
      <c r="AS7" s="176">
        <v>12</v>
      </c>
      <c r="AT7" s="176">
        <v>13</v>
      </c>
      <c r="AU7" s="176">
        <v>14</v>
      </c>
    </row>
    <row r="8" spans="1:47" s="180" customFormat="1" ht="46.5" customHeight="1">
      <c r="A8" s="177">
        <v>1</v>
      </c>
      <c r="B8" s="186" t="s">
        <v>234</v>
      </c>
      <c r="C8" s="178">
        <v>47788</v>
      </c>
      <c r="D8" s="178">
        <v>19617</v>
      </c>
      <c r="E8" s="178">
        <f t="shared" ref="E8:E14" si="0">C8+D8</f>
        <v>67405</v>
      </c>
      <c r="F8" s="178">
        <v>22783</v>
      </c>
      <c r="G8" s="178">
        <v>10555</v>
      </c>
      <c r="H8" s="178">
        <f t="shared" ref="H8:H14" si="1">F8+G8</f>
        <v>33338</v>
      </c>
      <c r="I8" s="178">
        <v>10986</v>
      </c>
      <c r="J8" s="178">
        <v>4963</v>
      </c>
      <c r="K8" s="178">
        <f t="shared" ref="K8:K14" si="2">I8+J8</f>
        <v>15949</v>
      </c>
      <c r="L8" s="178">
        <v>4990</v>
      </c>
      <c r="M8" s="178">
        <v>2539</v>
      </c>
      <c r="N8" s="178">
        <f t="shared" ref="N8:N14" si="3">L8+M8</f>
        <v>7529</v>
      </c>
      <c r="O8" s="178">
        <v>3038</v>
      </c>
      <c r="P8" s="178">
        <v>1586</v>
      </c>
      <c r="Q8" s="178">
        <f t="shared" ref="Q8:Q14" si="4">O8+P8</f>
        <v>4624</v>
      </c>
      <c r="R8" s="178">
        <v>1615</v>
      </c>
      <c r="S8" s="178">
        <v>835</v>
      </c>
      <c r="T8" s="178">
        <f t="shared" ref="T8:T14" si="5">R8+S8</f>
        <v>2450</v>
      </c>
      <c r="U8" s="178">
        <f>F8</f>
        <v>22783</v>
      </c>
      <c r="V8" s="178">
        <f t="shared" ref="V8:W8" si="6">G8</f>
        <v>10555</v>
      </c>
      <c r="W8" s="178">
        <f t="shared" si="6"/>
        <v>33338</v>
      </c>
      <c r="X8" s="178">
        <v>7791</v>
      </c>
      <c r="Y8" s="178">
        <v>4541</v>
      </c>
      <c r="Z8" s="178">
        <f t="shared" ref="Z8:Z14" si="7">X8+Y8</f>
        <v>12332</v>
      </c>
      <c r="AA8" s="179">
        <f>X8/U8%</f>
        <v>34.196550059254704</v>
      </c>
      <c r="AB8" s="179">
        <f t="shared" ref="AB8:AC12" si="8">Y8/V8%</f>
        <v>43.022264329701564</v>
      </c>
      <c r="AC8" s="179">
        <f>Z8/W8%</f>
        <v>36.990821285020097</v>
      </c>
      <c r="AD8" s="178">
        <f t="shared" ref="AD8:AF14" si="9">L8</f>
        <v>4990</v>
      </c>
      <c r="AE8" s="178">
        <f t="shared" si="9"/>
        <v>2539</v>
      </c>
      <c r="AF8" s="178">
        <f t="shared" si="9"/>
        <v>7529</v>
      </c>
      <c r="AG8" s="178">
        <v>1524</v>
      </c>
      <c r="AH8" s="178">
        <v>998</v>
      </c>
      <c r="AI8" s="178">
        <f t="shared" ref="AI8:AI14" si="10">AG8+AH8</f>
        <v>2522</v>
      </c>
      <c r="AJ8" s="179">
        <f t="shared" ref="AJ8:AJ13" si="11">AG8/AD8%</f>
        <v>30.541082164328657</v>
      </c>
      <c r="AK8" s="179">
        <f t="shared" ref="AK8:AL13" si="12">AH8/AE8%</f>
        <v>39.306813706183533</v>
      </c>
      <c r="AL8" s="179">
        <f t="shared" si="12"/>
        <v>33.49714437508301</v>
      </c>
      <c r="AM8" s="178">
        <f t="shared" ref="AM8:AO14" si="13">R8</f>
        <v>1615</v>
      </c>
      <c r="AN8" s="178">
        <f t="shared" si="13"/>
        <v>835</v>
      </c>
      <c r="AO8" s="178">
        <f t="shared" si="13"/>
        <v>2450</v>
      </c>
      <c r="AP8" s="178">
        <v>509</v>
      </c>
      <c r="AQ8" s="178">
        <v>331</v>
      </c>
      <c r="AR8" s="178">
        <f t="shared" ref="AR8:AR14" si="14">AP8+AQ8</f>
        <v>840</v>
      </c>
      <c r="AS8" s="179">
        <f t="shared" ref="AS8:AU13" si="15">AP8/AM8%</f>
        <v>31.517027863777091</v>
      </c>
      <c r="AT8" s="179">
        <f t="shared" si="15"/>
        <v>39.640718562874255</v>
      </c>
      <c r="AU8" s="179">
        <f t="shared" si="15"/>
        <v>34.285714285714285</v>
      </c>
    </row>
    <row r="9" spans="1:47" s="180" customFormat="1" ht="46.5" customHeight="1">
      <c r="A9" s="177">
        <v>2</v>
      </c>
      <c r="B9" s="186" t="s">
        <v>270</v>
      </c>
      <c r="C9" s="178">
        <v>56667</v>
      </c>
      <c r="D9" s="178">
        <v>19382</v>
      </c>
      <c r="E9" s="178">
        <f t="shared" si="0"/>
        <v>76049</v>
      </c>
      <c r="F9" s="178">
        <v>16638</v>
      </c>
      <c r="G9" s="178">
        <v>7005</v>
      </c>
      <c r="H9" s="178">
        <f t="shared" si="1"/>
        <v>23643</v>
      </c>
      <c r="I9" s="178">
        <v>9907</v>
      </c>
      <c r="J9" s="178">
        <v>4345</v>
      </c>
      <c r="K9" s="178">
        <f t="shared" si="2"/>
        <v>14252</v>
      </c>
      <c r="L9" s="178">
        <v>3152</v>
      </c>
      <c r="M9" s="178">
        <v>1546</v>
      </c>
      <c r="N9" s="178">
        <f t="shared" si="3"/>
        <v>4698</v>
      </c>
      <c r="O9" s="178">
        <v>5449</v>
      </c>
      <c r="P9" s="178">
        <v>1880</v>
      </c>
      <c r="Q9" s="178">
        <f t="shared" si="4"/>
        <v>7329</v>
      </c>
      <c r="R9" s="178">
        <v>1505</v>
      </c>
      <c r="S9" s="178">
        <v>576</v>
      </c>
      <c r="T9" s="178">
        <f t="shared" si="5"/>
        <v>2081</v>
      </c>
      <c r="U9" s="178">
        <f t="shared" ref="U9:U15" si="16">F9</f>
        <v>16638</v>
      </c>
      <c r="V9" s="178">
        <f t="shared" ref="V9:V15" si="17">G9</f>
        <v>7005</v>
      </c>
      <c r="W9" s="178">
        <f t="shared" ref="W9:W15" si="18">H9</f>
        <v>23643</v>
      </c>
      <c r="X9" s="178">
        <v>477</v>
      </c>
      <c r="Y9" s="178">
        <v>453</v>
      </c>
      <c r="Z9" s="178">
        <f t="shared" si="7"/>
        <v>930</v>
      </c>
      <c r="AA9" s="179">
        <f t="shared" ref="AA9:AA11" si="19">X9/U9%</f>
        <v>2.8669311215290301</v>
      </c>
      <c r="AB9" s="179">
        <f t="shared" si="8"/>
        <v>6.4668094218415417</v>
      </c>
      <c r="AC9" s="179">
        <f t="shared" si="8"/>
        <v>3.9335109757644968</v>
      </c>
      <c r="AD9" s="178">
        <f t="shared" si="9"/>
        <v>3152</v>
      </c>
      <c r="AE9" s="178">
        <f t="shared" si="9"/>
        <v>1546</v>
      </c>
      <c r="AF9" s="178">
        <f t="shared" si="9"/>
        <v>4698</v>
      </c>
      <c r="AG9" s="178">
        <v>76</v>
      </c>
      <c r="AH9" s="178">
        <v>81</v>
      </c>
      <c r="AI9" s="178">
        <f t="shared" si="10"/>
        <v>157</v>
      </c>
      <c r="AJ9" s="179">
        <f t="shared" si="11"/>
        <v>2.4111675126903553</v>
      </c>
      <c r="AK9" s="179">
        <f t="shared" ref="AK9:AL11" si="20">AH9/AE9%</f>
        <v>5.2393272962483826</v>
      </c>
      <c r="AL9" s="179">
        <f t="shared" si="20"/>
        <v>3.3418475947211581</v>
      </c>
      <c r="AM9" s="178">
        <f t="shared" si="13"/>
        <v>1505</v>
      </c>
      <c r="AN9" s="178">
        <f t="shared" si="13"/>
        <v>576</v>
      </c>
      <c r="AO9" s="178">
        <f t="shared" si="13"/>
        <v>2081</v>
      </c>
      <c r="AP9" s="178">
        <v>50</v>
      </c>
      <c r="AQ9" s="178">
        <v>31</v>
      </c>
      <c r="AR9" s="178">
        <f t="shared" si="14"/>
        <v>81</v>
      </c>
      <c r="AS9" s="179">
        <f t="shared" si="15"/>
        <v>3.3222591362126246</v>
      </c>
      <c r="AT9" s="179">
        <f t="shared" ref="AT9:AU11" si="21">AQ9/AN9%</f>
        <v>5.3819444444444446</v>
      </c>
      <c r="AU9" s="179">
        <f t="shared" si="21"/>
        <v>3.8923594425756849</v>
      </c>
    </row>
    <row r="10" spans="1:47" s="180" customFormat="1" ht="46.5" customHeight="1">
      <c r="A10" s="177">
        <v>3</v>
      </c>
      <c r="B10" s="186" t="s">
        <v>219</v>
      </c>
      <c r="C10" s="178">
        <v>41288</v>
      </c>
      <c r="D10" s="178">
        <v>35457</v>
      </c>
      <c r="E10" s="178">
        <f t="shared" si="0"/>
        <v>76745</v>
      </c>
      <c r="F10" s="178">
        <v>25277</v>
      </c>
      <c r="G10" s="178">
        <v>23801</v>
      </c>
      <c r="H10" s="178">
        <f t="shared" si="1"/>
        <v>49078</v>
      </c>
      <c r="I10" s="178">
        <v>6484</v>
      </c>
      <c r="J10" s="178">
        <v>5557</v>
      </c>
      <c r="K10" s="178">
        <f t="shared" si="2"/>
        <v>12041</v>
      </c>
      <c r="L10" s="178">
        <v>3747</v>
      </c>
      <c r="M10" s="178">
        <v>3654</v>
      </c>
      <c r="N10" s="178">
        <f t="shared" si="3"/>
        <v>7401</v>
      </c>
      <c r="O10" s="178">
        <v>11282</v>
      </c>
      <c r="P10" s="178">
        <v>11586</v>
      </c>
      <c r="Q10" s="178">
        <f t="shared" si="4"/>
        <v>22868</v>
      </c>
      <c r="R10" s="178">
        <v>6729</v>
      </c>
      <c r="S10" s="178">
        <v>7141</v>
      </c>
      <c r="T10" s="178">
        <f t="shared" si="5"/>
        <v>13870</v>
      </c>
      <c r="U10" s="178">
        <f t="shared" si="16"/>
        <v>25277</v>
      </c>
      <c r="V10" s="178">
        <f t="shared" si="17"/>
        <v>23801</v>
      </c>
      <c r="W10" s="178">
        <f t="shared" si="18"/>
        <v>49078</v>
      </c>
      <c r="X10" s="178">
        <v>1050</v>
      </c>
      <c r="Y10" s="178">
        <v>935</v>
      </c>
      <c r="Z10" s="178">
        <f t="shared" si="7"/>
        <v>1985</v>
      </c>
      <c r="AA10" s="179">
        <f t="shared" si="19"/>
        <v>4.1539739684297974</v>
      </c>
      <c r="AB10" s="179">
        <f t="shared" si="8"/>
        <v>3.9284063694802742</v>
      </c>
      <c r="AC10" s="179">
        <f t="shared" si="8"/>
        <v>4.0445820938098542</v>
      </c>
      <c r="AD10" s="178">
        <f t="shared" si="9"/>
        <v>3747</v>
      </c>
      <c r="AE10" s="178">
        <f t="shared" si="9"/>
        <v>3654</v>
      </c>
      <c r="AF10" s="178">
        <f t="shared" si="9"/>
        <v>7401</v>
      </c>
      <c r="AG10" s="178">
        <v>127</v>
      </c>
      <c r="AH10" s="178">
        <v>127</v>
      </c>
      <c r="AI10" s="178">
        <f t="shared" si="10"/>
        <v>254</v>
      </c>
      <c r="AJ10" s="179">
        <f t="shared" si="11"/>
        <v>3.3893781692020286</v>
      </c>
      <c r="AK10" s="179">
        <f t="shared" si="20"/>
        <v>3.4756431308155449</v>
      </c>
      <c r="AL10" s="179">
        <f t="shared" si="20"/>
        <v>3.4319686528847453</v>
      </c>
      <c r="AM10" s="178">
        <f t="shared" si="13"/>
        <v>6729</v>
      </c>
      <c r="AN10" s="178">
        <f t="shared" si="13"/>
        <v>7141</v>
      </c>
      <c r="AO10" s="178">
        <f t="shared" si="13"/>
        <v>13870</v>
      </c>
      <c r="AP10" s="178">
        <v>406</v>
      </c>
      <c r="AQ10" s="178">
        <v>396</v>
      </c>
      <c r="AR10" s="178">
        <f t="shared" si="14"/>
        <v>802</v>
      </c>
      <c r="AS10" s="179">
        <f t="shared" si="15"/>
        <v>6.0335859711695639</v>
      </c>
      <c r="AT10" s="179">
        <f t="shared" si="21"/>
        <v>5.5454418148718672</v>
      </c>
      <c r="AU10" s="179">
        <f t="shared" si="21"/>
        <v>5.7822638788752707</v>
      </c>
    </row>
    <row r="11" spans="1:47" s="180" customFormat="1" ht="46.5" customHeight="1">
      <c r="A11" s="177">
        <v>4</v>
      </c>
      <c r="B11" s="186" t="s">
        <v>220</v>
      </c>
      <c r="C11" s="178">
        <v>30601</v>
      </c>
      <c r="D11" s="178">
        <v>28212</v>
      </c>
      <c r="E11" s="178">
        <f t="shared" si="0"/>
        <v>58813</v>
      </c>
      <c r="F11" s="178">
        <v>9933</v>
      </c>
      <c r="G11" s="178">
        <v>11501</v>
      </c>
      <c r="H11" s="178">
        <f t="shared" si="1"/>
        <v>21434</v>
      </c>
      <c r="I11" s="178">
        <v>5857</v>
      </c>
      <c r="J11" s="178">
        <v>5750</v>
      </c>
      <c r="K11" s="178">
        <f t="shared" si="2"/>
        <v>11607</v>
      </c>
      <c r="L11" s="178">
        <v>1863</v>
      </c>
      <c r="M11" s="178">
        <v>2308</v>
      </c>
      <c r="N11" s="178">
        <f t="shared" si="3"/>
        <v>4171</v>
      </c>
      <c r="O11" s="178">
        <v>4046</v>
      </c>
      <c r="P11" s="178">
        <v>3932</v>
      </c>
      <c r="Q11" s="178">
        <f t="shared" si="4"/>
        <v>7978</v>
      </c>
      <c r="R11" s="178">
        <v>1083</v>
      </c>
      <c r="S11" s="178">
        <v>1214</v>
      </c>
      <c r="T11" s="178">
        <f t="shared" si="5"/>
        <v>2297</v>
      </c>
      <c r="U11" s="178">
        <f t="shared" si="16"/>
        <v>9933</v>
      </c>
      <c r="V11" s="178">
        <f t="shared" si="17"/>
        <v>11501</v>
      </c>
      <c r="W11" s="178">
        <f t="shared" si="18"/>
        <v>21434</v>
      </c>
      <c r="X11" s="178">
        <v>979</v>
      </c>
      <c r="Y11" s="178">
        <v>1182</v>
      </c>
      <c r="Z11" s="178">
        <f t="shared" si="7"/>
        <v>2161</v>
      </c>
      <c r="AA11" s="179">
        <f t="shared" si="19"/>
        <v>9.856035437430787</v>
      </c>
      <c r="AB11" s="179">
        <f t="shared" si="8"/>
        <v>10.277367185462133</v>
      </c>
      <c r="AC11" s="179">
        <f t="shared" si="8"/>
        <v>10.082112531492022</v>
      </c>
      <c r="AD11" s="178">
        <f t="shared" si="9"/>
        <v>1863</v>
      </c>
      <c r="AE11" s="178">
        <f t="shared" si="9"/>
        <v>2308</v>
      </c>
      <c r="AF11" s="178">
        <f t="shared" si="9"/>
        <v>4171</v>
      </c>
      <c r="AG11" s="178">
        <v>127</v>
      </c>
      <c r="AH11" s="178">
        <v>195</v>
      </c>
      <c r="AI11" s="178">
        <f t="shared" si="10"/>
        <v>322</v>
      </c>
      <c r="AJ11" s="179">
        <f t="shared" si="11"/>
        <v>6.8169618894256576</v>
      </c>
      <c r="AK11" s="179">
        <f t="shared" si="20"/>
        <v>8.4488734835355288</v>
      </c>
      <c r="AL11" s="179">
        <f t="shared" si="20"/>
        <v>7.7199712299208825</v>
      </c>
      <c r="AM11" s="178">
        <f t="shared" si="13"/>
        <v>1083</v>
      </c>
      <c r="AN11" s="178">
        <f t="shared" si="13"/>
        <v>1214</v>
      </c>
      <c r="AO11" s="178">
        <f t="shared" si="13"/>
        <v>2297</v>
      </c>
      <c r="AP11" s="178">
        <v>78</v>
      </c>
      <c r="AQ11" s="178">
        <v>71</v>
      </c>
      <c r="AR11" s="178">
        <f t="shared" si="14"/>
        <v>149</v>
      </c>
      <c r="AS11" s="179">
        <f t="shared" ref="AS11" si="22">AP11/AM11%</f>
        <v>7.2022160664819941</v>
      </c>
      <c r="AT11" s="179">
        <f t="shared" si="21"/>
        <v>5.8484349258649093</v>
      </c>
      <c r="AU11" s="179">
        <f t="shared" si="21"/>
        <v>6.4867218110579019</v>
      </c>
    </row>
    <row r="12" spans="1:47" s="180" customFormat="1" ht="46.5" customHeight="1">
      <c r="A12" s="177">
        <v>5</v>
      </c>
      <c r="B12" s="186" t="s">
        <v>271</v>
      </c>
      <c r="C12" s="178">
        <v>55238</v>
      </c>
      <c r="D12" s="178">
        <v>38446</v>
      </c>
      <c r="E12" s="178">
        <f t="shared" si="0"/>
        <v>93684</v>
      </c>
      <c r="F12" s="178">
        <v>16075</v>
      </c>
      <c r="G12" s="178">
        <v>13674</v>
      </c>
      <c r="H12" s="178">
        <f t="shared" si="1"/>
        <v>29749</v>
      </c>
      <c r="I12" s="178">
        <v>10209</v>
      </c>
      <c r="J12" s="178">
        <v>7428</v>
      </c>
      <c r="K12" s="178">
        <f t="shared" si="2"/>
        <v>17637</v>
      </c>
      <c r="L12" s="178">
        <v>2775</v>
      </c>
      <c r="M12" s="178">
        <v>2414</v>
      </c>
      <c r="N12" s="178">
        <f t="shared" si="3"/>
        <v>5189</v>
      </c>
      <c r="O12" s="178">
        <v>7944</v>
      </c>
      <c r="P12" s="178">
        <v>7059</v>
      </c>
      <c r="Q12" s="178">
        <f t="shared" si="4"/>
        <v>15003</v>
      </c>
      <c r="R12" s="178">
        <v>2280</v>
      </c>
      <c r="S12" s="178">
        <v>2502</v>
      </c>
      <c r="T12" s="178">
        <f t="shared" si="5"/>
        <v>4782</v>
      </c>
      <c r="U12" s="178">
        <f t="shared" si="16"/>
        <v>16075</v>
      </c>
      <c r="V12" s="178">
        <f t="shared" si="17"/>
        <v>13674</v>
      </c>
      <c r="W12" s="178">
        <f t="shared" si="18"/>
        <v>29749</v>
      </c>
      <c r="X12" s="178">
        <v>261</v>
      </c>
      <c r="Y12" s="178">
        <v>113</v>
      </c>
      <c r="Z12" s="178">
        <f t="shared" si="7"/>
        <v>374</v>
      </c>
      <c r="AA12" s="179">
        <f>X12/U12%</f>
        <v>1.6236391912908243</v>
      </c>
      <c r="AB12" s="179">
        <f t="shared" si="8"/>
        <v>0.82638584174345464</v>
      </c>
      <c r="AC12" s="179">
        <f>Z12/W12%</f>
        <v>1.257185115466066</v>
      </c>
      <c r="AD12" s="178">
        <f t="shared" si="9"/>
        <v>2775</v>
      </c>
      <c r="AE12" s="178">
        <f t="shared" si="9"/>
        <v>2414</v>
      </c>
      <c r="AF12" s="178">
        <f t="shared" si="9"/>
        <v>5189</v>
      </c>
      <c r="AG12" s="178">
        <v>13</v>
      </c>
      <c r="AH12" s="178">
        <v>8</v>
      </c>
      <c r="AI12" s="178">
        <f t="shared" si="10"/>
        <v>21</v>
      </c>
      <c r="AJ12" s="179">
        <f t="shared" si="11"/>
        <v>0.46846846846846846</v>
      </c>
      <c r="AK12" s="179">
        <f t="shared" si="12"/>
        <v>0.33140016570008285</v>
      </c>
      <c r="AL12" s="179">
        <f t="shared" si="12"/>
        <v>0.40470225476970512</v>
      </c>
      <c r="AM12" s="178">
        <f t="shared" si="13"/>
        <v>2280</v>
      </c>
      <c r="AN12" s="178">
        <f t="shared" si="13"/>
        <v>2502</v>
      </c>
      <c r="AO12" s="178">
        <f t="shared" si="13"/>
        <v>4782</v>
      </c>
      <c r="AP12" s="178">
        <v>8</v>
      </c>
      <c r="AQ12" s="178">
        <v>12</v>
      </c>
      <c r="AR12" s="178">
        <f t="shared" si="14"/>
        <v>20</v>
      </c>
      <c r="AS12" s="179">
        <f t="shared" si="15"/>
        <v>0.35087719298245612</v>
      </c>
      <c r="AT12" s="179">
        <f t="shared" si="15"/>
        <v>0.47961630695443647</v>
      </c>
      <c r="AU12" s="179">
        <f t="shared" si="15"/>
        <v>0.41823504809703055</v>
      </c>
    </row>
    <row r="13" spans="1:47" s="180" customFormat="1" ht="46.5" customHeight="1">
      <c r="A13" s="177">
        <v>6</v>
      </c>
      <c r="B13" s="186" t="s">
        <v>221</v>
      </c>
      <c r="C13" s="178">
        <v>171119</v>
      </c>
      <c r="D13" s="178">
        <v>73425</v>
      </c>
      <c r="E13" s="178">
        <f t="shared" si="0"/>
        <v>244544</v>
      </c>
      <c r="F13" s="178">
        <v>59688</v>
      </c>
      <c r="G13" s="178">
        <v>26588</v>
      </c>
      <c r="H13" s="178">
        <f t="shared" si="1"/>
        <v>86276</v>
      </c>
      <c r="I13" s="178">
        <v>17664</v>
      </c>
      <c r="J13" s="178">
        <v>6679</v>
      </c>
      <c r="K13" s="178">
        <f t="shared" si="2"/>
        <v>24343</v>
      </c>
      <c r="L13" s="178">
        <v>5118</v>
      </c>
      <c r="M13" s="178">
        <v>1992</v>
      </c>
      <c r="N13" s="178">
        <f t="shared" si="3"/>
        <v>7110</v>
      </c>
      <c r="O13" s="178">
        <v>11360</v>
      </c>
      <c r="P13" s="178">
        <v>9418</v>
      </c>
      <c r="Q13" s="178">
        <f t="shared" si="4"/>
        <v>20778</v>
      </c>
      <c r="R13" s="178">
        <v>3919</v>
      </c>
      <c r="S13" s="178">
        <v>3432</v>
      </c>
      <c r="T13" s="178">
        <f t="shared" si="5"/>
        <v>7351</v>
      </c>
      <c r="U13" s="178">
        <f t="shared" si="16"/>
        <v>59688</v>
      </c>
      <c r="V13" s="178">
        <f t="shared" si="17"/>
        <v>26588</v>
      </c>
      <c r="W13" s="178">
        <f t="shared" si="18"/>
        <v>86276</v>
      </c>
      <c r="X13" s="178">
        <v>19111</v>
      </c>
      <c r="Y13" s="178">
        <v>8533</v>
      </c>
      <c r="Z13" s="178">
        <f t="shared" si="7"/>
        <v>27644</v>
      </c>
      <c r="AA13" s="179">
        <f t="shared" ref="AA13:AC13" si="23">X13/U13%</f>
        <v>32.0181611044096</v>
      </c>
      <c r="AB13" s="179">
        <f t="shared" si="23"/>
        <v>32.093425605536332</v>
      </c>
      <c r="AC13" s="179">
        <f t="shared" si="23"/>
        <v>32.041355649311512</v>
      </c>
      <c r="AD13" s="178">
        <f t="shared" si="9"/>
        <v>5118</v>
      </c>
      <c r="AE13" s="178">
        <f t="shared" si="9"/>
        <v>1992</v>
      </c>
      <c r="AF13" s="178">
        <f t="shared" si="9"/>
        <v>7110</v>
      </c>
      <c r="AG13" s="178">
        <v>1338</v>
      </c>
      <c r="AH13" s="178">
        <v>507</v>
      </c>
      <c r="AI13" s="178">
        <f t="shared" si="10"/>
        <v>1845</v>
      </c>
      <c r="AJ13" s="179">
        <f t="shared" si="11"/>
        <v>26.143024618991795</v>
      </c>
      <c r="AK13" s="179">
        <f t="shared" si="12"/>
        <v>25.451807228915662</v>
      </c>
      <c r="AL13" s="179">
        <f t="shared" si="12"/>
        <v>25.949367088607598</v>
      </c>
      <c r="AM13" s="178">
        <f t="shared" si="13"/>
        <v>3919</v>
      </c>
      <c r="AN13" s="178">
        <f t="shared" si="13"/>
        <v>3432</v>
      </c>
      <c r="AO13" s="178">
        <f t="shared" si="13"/>
        <v>7351</v>
      </c>
      <c r="AP13" s="178">
        <v>755</v>
      </c>
      <c r="AQ13" s="178">
        <v>625</v>
      </c>
      <c r="AR13" s="178">
        <f t="shared" si="14"/>
        <v>1380</v>
      </c>
      <c r="AS13" s="179">
        <f t="shared" si="15"/>
        <v>19.265118652717533</v>
      </c>
      <c r="AT13" s="179">
        <f t="shared" si="15"/>
        <v>18.210955710955712</v>
      </c>
      <c r="AU13" s="179">
        <f t="shared" si="15"/>
        <v>18.772956060399945</v>
      </c>
    </row>
    <row r="14" spans="1:47" s="180" customFormat="1" ht="46.5" customHeight="1">
      <c r="A14" s="177">
        <v>7</v>
      </c>
      <c r="B14" s="186" t="s">
        <v>235</v>
      </c>
      <c r="C14" s="178">
        <f>5336+763+262+2+5865+894+311+17</f>
        <v>13450</v>
      </c>
      <c r="D14" s="178">
        <f>5858+838+384+4+7168+1133+457+5</f>
        <v>15847</v>
      </c>
      <c r="E14" s="178">
        <f t="shared" si="0"/>
        <v>29297</v>
      </c>
      <c r="F14" s="178">
        <f>1396+206+52+3+1369+174+46</f>
        <v>3246</v>
      </c>
      <c r="G14" s="178">
        <f>1723+295+65+2107+328+111+3</f>
        <v>4632</v>
      </c>
      <c r="H14" s="178">
        <f t="shared" si="1"/>
        <v>7878</v>
      </c>
      <c r="I14" s="178">
        <f>763+894</f>
        <v>1657</v>
      </c>
      <c r="J14" s="178">
        <f>838+1133</f>
        <v>1971</v>
      </c>
      <c r="K14" s="178">
        <f t="shared" si="2"/>
        <v>3628</v>
      </c>
      <c r="L14" s="178">
        <f>174+206</f>
        <v>380</v>
      </c>
      <c r="M14" s="178">
        <f>295+328</f>
        <v>623</v>
      </c>
      <c r="N14" s="178">
        <f t="shared" si="3"/>
        <v>1003</v>
      </c>
      <c r="O14" s="178">
        <f>262+311</f>
        <v>573</v>
      </c>
      <c r="P14" s="178">
        <f>384+457</f>
        <v>841</v>
      </c>
      <c r="Q14" s="178">
        <f t="shared" si="4"/>
        <v>1414</v>
      </c>
      <c r="R14" s="178">
        <f>46+52</f>
        <v>98</v>
      </c>
      <c r="S14" s="178">
        <f>65+111</f>
        <v>176</v>
      </c>
      <c r="T14" s="178">
        <f t="shared" si="5"/>
        <v>274</v>
      </c>
      <c r="U14" s="178">
        <f t="shared" si="16"/>
        <v>3246</v>
      </c>
      <c r="V14" s="178">
        <f t="shared" si="17"/>
        <v>4632</v>
      </c>
      <c r="W14" s="178">
        <f t="shared" si="18"/>
        <v>7878</v>
      </c>
      <c r="X14" s="178">
        <f>102+8+65+5</f>
        <v>180</v>
      </c>
      <c r="Y14" s="178">
        <f>87+4+60+5</f>
        <v>156</v>
      </c>
      <c r="Z14" s="178">
        <f t="shared" si="7"/>
        <v>336</v>
      </c>
      <c r="AA14" s="179">
        <f t="shared" ref="AA14" si="24">X14/U14%</f>
        <v>5.5452865064695009</v>
      </c>
      <c r="AB14" s="179">
        <f t="shared" ref="AB14" si="25">Y14/V14%</f>
        <v>3.3678756476683938</v>
      </c>
      <c r="AC14" s="179">
        <f t="shared" ref="AC14" si="26">Z14/W14%</f>
        <v>4.2650418888042649</v>
      </c>
      <c r="AD14" s="178">
        <v>398</v>
      </c>
      <c r="AE14" s="178">
        <v>563</v>
      </c>
      <c r="AF14" s="178">
        <f t="shared" si="9"/>
        <v>1003</v>
      </c>
      <c r="AG14" s="178">
        <v>11</v>
      </c>
      <c r="AH14" s="178">
        <v>7</v>
      </c>
      <c r="AI14" s="178">
        <f t="shared" si="10"/>
        <v>18</v>
      </c>
      <c r="AJ14" s="179">
        <f t="shared" ref="AJ14" si="27">AG14/AD14%</f>
        <v>2.7638190954773871</v>
      </c>
      <c r="AK14" s="179">
        <f t="shared" ref="AK14" si="28">AH14/AE14%</f>
        <v>1.2433392539964476</v>
      </c>
      <c r="AL14" s="179">
        <f t="shared" ref="AL14" si="29">AI14/AF14%</f>
        <v>1.794616151545364</v>
      </c>
      <c r="AM14" s="178">
        <v>94</v>
      </c>
      <c r="AN14" s="178">
        <v>174</v>
      </c>
      <c r="AO14" s="178">
        <f t="shared" si="13"/>
        <v>274</v>
      </c>
      <c r="AP14" s="178">
        <v>2</v>
      </c>
      <c r="AQ14" s="178">
        <v>2</v>
      </c>
      <c r="AR14" s="178">
        <f t="shared" si="14"/>
        <v>4</v>
      </c>
      <c r="AS14" s="179">
        <f t="shared" ref="AS14" si="30">AP14/AM14%</f>
        <v>2.1276595744680851</v>
      </c>
      <c r="AT14" s="179">
        <f t="shared" ref="AT14" si="31">AQ14/AN14%</f>
        <v>1.1494252873563218</v>
      </c>
      <c r="AU14" s="179">
        <f t="shared" ref="AU14" si="32">AR14/AO14%</f>
        <v>1.4598540145985401</v>
      </c>
    </row>
    <row r="15" spans="1:47" s="180" customFormat="1" ht="46.5" customHeight="1">
      <c r="A15" s="219" t="s">
        <v>3</v>
      </c>
      <c r="B15" s="220"/>
      <c r="C15" s="181">
        <f t="shared" ref="C15:T15" si="33">SUM(C8:C14)</f>
        <v>416151</v>
      </c>
      <c r="D15" s="181">
        <f t="shared" si="33"/>
        <v>230386</v>
      </c>
      <c r="E15" s="181">
        <f t="shared" si="33"/>
        <v>646537</v>
      </c>
      <c r="F15" s="181">
        <f t="shared" si="33"/>
        <v>153640</v>
      </c>
      <c r="G15" s="181">
        <f t="shared" si="33"/>
        <v>97756</v>
      </c>
      <c r="H15" s="181">
        <f t="shared" si="33"/>
        <v>251396</v>
      </c>
      <c r="I15" s="181">
        <f t="shared" si="33"/>
        <v>62764</v>
      </c>
      <c r="J15" s="181">
        <f t="shared" si="33"/>
        <v>36693</v>
      </c>
      <c r="K15" s="181">
        <f t="shared" si="33"/>
        <v>99457</v>
      </c>
      <c r="L15" s="181">
        <f t="shared" si="33"/>
        <v>22025</v>
      </c>
      <c r="M15" s="181">
        <f t="shared" si="33"/>
        <v>15076</v>
      </c>
      <c r="N15" s="181">
        <f t="shared" si="33"/>
        <v>37101</v>
      </c>
      <c r="O15" s="181">
        <f t="shared" si="33"/>
        <v>43692</v>
      </c>
      <c r="P15" s="181">
        <f t="shared" si="33"/>
        <v>36302</v>
      </c>
      <c r="Q15" s="181">
        <f t="shared" si="33"/>
        <v>79994</v>
      </c>
      <c r="R15" s="181">
        <f t="shared" si="33"/>
        <v>17229</v>
      </c>
      <c r="S15" s="181">
        <f t="shared" si="33"/>
        <v>15876</v>
      </c>
      <c r="T15" s="181">
        <f t="shared" si="33"/>
        <v>33105</v>
      </c>
      <c r="U15" s="181">
        <f t="shared" si="16"/>
        <v>153640</v>
      </c>
      <c r="V15" s="181">
        <f t="shared" si="17"/>
        <v>97756</v>
      </c>
      <c r="W15" s="181">
        <f t="shared" si="18"/>
        <v>251396</v>
      </c>
      <c r="X15" s="181">
        <f>SUM(X8:X14)</f>
        <v>29849</v>
      </c>
      <c r="Y15" s="181">
        <f>SUM(Y8:Y14)</f>
        <v>15913</v>
      </c>
      <c r="Z15" s="181">
        <f>SUM(Z8:Z14)</f>
        <v>45762</v>
      </c>
      <c r="AA15" s="182">
        <f t="shared" ref="AA15" si="34">X15/U15%</f>
        <v>19.427883363707366</v>
      </c>
      <c r="AB15" s="182">
        <f t="shared" ref="AB15" si="35">Y15/V15%</f>
        <v>16.278284708866977</v>
      </c>
      <c r="AC15" s="182">
        <f t="shared" ref="AC15" si="36">Z15/W15%</f>
        <v>18.203153590351477</v>
      </c>
      <c r="AD15" s="181">
        <f t="shared" ref="AD15:AI15" si="37">SUM(AD8:AD14)</f>
        <v>22043</v>
      </c>
      <c r="AE15" s="181">
        <f t="shared" si="37"/>
        <v>15016</v>
      </c>
      <c r="AF15" s="181">
        <f t="shared" si="37"/>
        <v>37101</v>
      </c>
      <c r="AG15" s="181">
        <f t="shared" si="37"/>
        <v>3216</v>
      </c>
      <c r="AH15" s="181">
        <f t="shared" si="37"/>
        <v>1923</v>
      </c>
      <c r="AI15" s="181">
        <f t="shared" si="37"/>
        <v>5139</v>
      </c>
      <c r="AJ15" s="182">
        <f t="shared" ref="AJ15" si="38">AG15/AD15%</f>
        <v>14.589665653495441</v>
      </c>
      <c r="AK15" s="182">
        <f t="shared" ref="AK15" si="39">AH15/AE15%</f>
        <v>12.806339904102291</v>
      </c>
      <c r="AL15" s="182">
        <f t="shared" ref="AL15" si="40">AI15/AF15%</f>
        <v>13.851378669038571</v>
      </c>
      <c r="AM15" s="181">
        <f t="shared" ref="AM15:AR15" si="41">SUM(AM8:AM14)</f>
        <v>17225</v>
      </c>
      <c r="AN15" s="181">
        <f t="shared" si="41"/>
        <v>15874</v>
      </c>
      <c r="AO15" s="181">
        <f t="shared" si="41"/>
        <v>33105</v>
      </c>
      <c r="AP15" s="181">
        <f t="shared" si="41"/>
        <v>1808</v>
      </c>
      <c r="AQ15" s="181">
        <f t="shared" si="41"/>
        <v>1468</v>
      </c>
      <c r="AR15" s="181">
        <f t="shared" si="41"/>
        <v>3276</v>
      </c>
      <c r="AS15" s="182">
        <f t="shared" ref="AS15" si="42">AP15/AM15%</f>
        <v>10.496371552975326</v>
      </c>
      <c r="AT15" s="182">
        <f t="shared" ref="AT15" si="43">AQ15/AN15%</f>
        <v>9.2478266347486446</v>
      </c>
      <c r="AU15" s="182">
        <f t="shared" ref="AU15" si="44">AR15/AO15%</f>
        <v>9.8957861350249203</v>
      </c>
    </row>
    <row r="16" spans="1:47" ht="25.5" customHeight="1">
      <c r="A16" s="221"/>
      <c r="B16" s="221"/>
      <c r="C16" s="167" t="s">
        <v>222</v>
      </c>
      <c r="D16" s="164"/>
      <c r="E16" s="164"/>
      <c r="F16" s="165"/>
      <c r="G16" s="164"/>
      <c r="H16" s="164"/>
      <c r="I16" s="166"/>
      <c r="J16" s="166"/>
      <c r="K16" s="166"/>
      <c r="L16" s="166"/>
      <c r="M16" s="166"/>
      <c r="N16" s="166"/>
      <c r="O16" s="166"/>
      <c r="P16" s="166"/>
      <c r="Q16" s="166"/>
      <c r="R16" s="155"/>
      <c r="S16" s="155"/>
      <c r="T16" s="155"/>
      <c r="U16" s="167" t="s">
        <v>222</v>
      </c>
      <c r="V16" s="153"/>
      <c r="W16" s="153"/>
      <c r="X16" s="154"/>
      <c r="Y16" s="153"/>
      <c r="Z16" s="153"/>
      <c r="AA16" s="155"/>
      <c r="AB16" s="155"/>
      <c r="AC16" s="155"/>
      <c r="AD16" s="167" t="s">
        <v>222</v>
      </c>
      <c r="AE16" s="153"/>
      <c r="AF16" s="153"/>
      <c r="AG16" s="154"/>
      <c r="AH16" s="153"/>
      <c r="AI16" s="153"/>
      <c r="AJ16" s="155"/>
      <c r="AK16" s="155"/>
      <c r="AL16" s="155"/>
      <c r="AM16" s="167" t="s">
        <v>222</v>
      </c>
      <c r="AN16" s="153"/>
      <c r="AO16" s="153"/>
      <c r="AP16" s="154"/>
      <c r="AQ16" s="153"/>
      <c r="AR16" s="153"/>
      <c r="AS16" s="155"/>
      <c r="AT16" s="155"/>
      <c r="AU16" s="155"/>
    </row>
    <row r="17" spans="1:47" ht="25.5" customHeight="1">
      <c r="A17" s="152"/>
      <c r="B17" s="153"/>
      <c r="C17" s="183" t="s">
        <v>233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U17" s="161" t="s">
        <v>233</v>
      </c>
      <c r="V17" s="161"/>
      <c r="W17" s="161"/>
      <c r="X17" s="161"/>
      <c r="Y17" s="161"/>
      <c r="Z17" s="161"/>
      <c r="AA17" s="161"/>
      <c r="AB17" s="161"/>
      <c r="AC17" s="161"/>
      <c r="AD17" s="161" t="s">
        <v>229</v>
      </c>
      <c r="AE17" s="161"/>
      <c r="AF17" s="161"/>
      <c r="AG17" s="161"/>
      <c r="AH17" s="161"/>
      <c r="AI17" s="161"/>
      <c r="AJ17" s="161"/>
      <c r="AK17" s="161"/>
      <c r="AL17" s="161"/>
      <c r="AM17" s="161" t="s">
        <v>229</v>
      </c>
      <c r="AN17" s="161"/>
      <c r="AO17" s="161"/>
      <c r="AP17" s="161"/>
      <c r="AQ17" s="161"/>
      <c r="AR17" s="161"/>
      <c r="AS17" s="161"/>
      <c r="AT17" s="161"/>
      <c r="AU17" s="161"/>
    </row>
    <row r="18" spans="1:47" ht="15" customHeight="1">
      <c r="C18" s="15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U18" s="156"/>
      <c r="V18" s="157"/>
      <c r="W18" s="157"/>
      <c r="X18" s="157"/>
      <c r="Y18" s="157"/>
      <c r="Z18" s="157"/>
      <c r="AA18" s="157"/>
      <c r="AB18" s="157"/>
      <c r="AC18" s="157"/>
      <c r="AD18" s="156"/>
      <c r="AE18" s="157"/>
      <c r="AF18" s="157"/>
      <c r="AG18" s="157"/>
      <c r="AH18" s="157"/>
      <c r="AI18" s="157"/>
      <c r="AJ18" s="157"/>
      <c r="AK18" s="157"/>
      <c r="AL18" s="157"/>
      <c r="AM18" s="156"/>
      <c r="AN18" s="157"/>
      <c r="AO18" s="157"/>
      <c r="AP18" s="157"/>
      <c r="AQ18" s="157"/>
      <c r="AR18" s="157"/>
      <c r="AS18" s="157"/>
      <c r="AT18" s="157"/>
      <c r="AU18" s="157"/>
    </row>
  </sheetData>
  <mergeCells count="32"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G4:AI4"/>
    <mergeCell ref="AA5:AC5"/>
    <mergeCell ref="I4:N4"/>
    <mergeCell ref="O4:T4"/>
    <mergeCell ref="A15:B1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zoomScale="60" zoomScaleNormal="70" workbookViewId="0">
      <selection activeCell="I35" sqref="I35"/>
    </sheetView>
  </sheetViews>
  <sheetFormatPr defaultRowHeight="15"/>
  <cols>
    <col min="2" max="2" width="13.28515625" customWidth="1"/>
    <col min="3" max="14" width="13.5703125" customWidth="1"/>
    <col min="15" max="20" width="21.5703125" customWidth="1"/>
  </cols>
  <sheetData>
    <row r="1" spans="1:20" ht="18">
      <c r="A1" s="131"/>
      <c r="B1" s="131"/>
      <c r="C1" s="132" t="s">
        <v>240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 t="s">
        <v>240</v>
      </c>
      <c r="P1" s="133"/>
      <c r="Q1" s="133"/>
      <c r="R1" s="133"/>
      <c r="S1" s="133"/>
      <c r="T1" s="133"/>
    </row>
    <row r="2" spans="1:20" ht="20.25" customHeight="1">
      <c r="A2" s="204" t="s">
        <v>215</v>
      </c>
      <c r="B2" s="228" t="s">
        <v>239</v>
      </c>
      <c r="C2" s="204" t="s">
        <v>188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 t="s">
        <v>188</v>
      </c>
      <c r="P2" s="204"/>
      <c r="Q2" s="204"/>
      <c r="R2" s="204"/>
      <c r="S2" s="204"/>
      <c r="T2" s="204"/>
    </row>
    <row r="3" spans="1:20" ht="20.25" customHeight="1">
      <c r="A3" s="204"/>
      <c r="B3" s="229"/>
      <c r="C3" s="204" t="s">
        <v>216</v>
      </c>
      <c r="D3" s="204"/>
      <c r="E3" s="204"/>
      <c r="F3" s="204"/>
      <c r="G3" s="204"/>
      <c r="H3" s="204"/>
      <c r="I3" s="204" t="s">
        <v>217</v>
      </c>
      <c r="J3" s="204"/>
      <c r="K3" s="204"/>
      <c r="L3" s="204"/>
      <c r="M3" s="204"/>
      <c r="N3" s="204"/>
      <c r="O3" s="204" t="s">
        <v>218</v>
      </c>
      <c r="P3" s="204"/>
      <c r="Q3" s="204"/>
      <c r="R3" s="204"/>
      <c r="S3" s="204"/>
      <c r="T3" s="204"/>
    </row>
    <row r="4" spans="1:20" ht="20.25" customHeight="1">
      <c r="A4" s="204"/>
      <c r="B4" s="229"/>
      <c r="C4" s="204" t="s">
        <v>5</v>
      </c>
      <c r="D4" s="204"/>
      <c r="E4" s="204"/>
      <c r="F4" s="204" t="s">
        <v>6</v>
      </c>
      <c r="G4" s="204"/>
      <c r="H4" s="204"/>
      <c r="I4" s="204" t="s">
        <v>5</v>
      </c>
      <c r="J4" s="204"/>
      <c r="K4" s="204"/>
      <c r="L4" s="204" t="s">
        <v>6</v>
      </c>
      <c r="M4" s="204"/>
      <c r="N4" s="204"/>
      <c r="O4" s="204" t="s">
        <v>5</v>
      </c>
      <c r="P4" s="204"/>
      <c r="Q4" s="204"/>
      <c r="R4" s="204" t="s">
        <v>6</v>
      </c>
      <c r="S4" s="204"/>
      <c r="T4" s="204"/>
    </row>
    <row r="5" spans="1:20" ht="20.25" customHeight="1">
      <c r="A5" s="204"/>
      <c r="B5" s="229"/>
      <c r="C5" s="130" t="s">
        <v>43</v>
      </c>
      <c r="D5" s="130" t="s">
        <v>44</v>
      </c>
      <c r="E5" s="130" t="s">
        <v>3</v>
      </c>
      <c r="F5" s="130" t="s">
        <v>43</v>
      </c>
      <c r="G5" s="130" t="s">
        <v>44</v>
      </c>
      <c r="H5" s="130" t="s">
        <v>3</v>
      </c>
      <c r="I5" s="130" t="s">
        <v>43</v>
      </c>
      <c r="J5" s="130" t="s">
        <v>44</v>
      </c>
      <c r="K5" s="130" t="s">
        <v>3</v>
      </c>
      <c r="L5" s="130" t="s">
        <v>43</v>
      </c>
      <c r="M5" s="130" t="s">
        <v>44</v>
      </c>
      <c r="N5" s="130" t="s">
        <v>3</v>
      </c>
      <c r="O5" s="130" t="s">
        <v>43</v>
      </c>
      <c r="P5" s="130" t="s">
        <v>44</v>
      </c>
      <c r="Q5" s="130" t="s">
        <v>3</v>
      </c>
      <c r="R5" s="130" t="s">
        <v>43</v>
      </c>
      <c r="S5" s="130" t="s">
        <v>44</v>
      </c>
      <c r="T5" s="130" t="s">
        <v>3</v>
      </c>
    </row>
    <row r="6" spans="1:20" ht="20.25" customHeight="1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</row>
    <row r="7" spans="1:20" ht="15.75">
      <c r="A7" s="135">
        <v>2010</v>
      </c>
      <c r="B7" s="136">
        <v>34</v>
      </c>
      <c r="C7" s="137">
        <f>+[1]Board!AG44</f>
        <v>9374906</v>
      </c>
      <c r="D7" s="137">
        <f>+[1]Board!AH44</f>
        <v>7351211</v>
      </c>
      <c r="E7" s="137">
        <f>+[1]Board!AI44</f>
        <v>16726117</v>
      </c>
      <c r="F7" s="137">
        <f>+[1]Board!AP44</f>
        <v>6862354</v>
      </c>
      <c r="G7" s="137">
        <f>+[1]Board!AQ44</f>
        <v>5687118</v>
      </c>
      <c r="H7" s="137">
        <f>+[1]Board!AR44</f>
        <v>12549472</v>
      </c>
      <c r="I7" s="137">
        <f>+[1]Board!BZ44</f>
        <v>1517853</v>
      </c>
      <c r="J7" s="137">
        <f>+[1]Board!CA44</f>
        <v>1169643</v>
      </c>
      <c r="K7" s="137">
        <f>+[1]Board!CB44</f>
        <v>2687496</v>
      </c>
      <c r="L7" s="137">
        <f>+[1]Board!CI44</f>
        <v>1020344</v>
      </c>
      <c r="M7" s="137">
        <f>+[1]Board!CJ44</f>
        <v>834309</v>
      </c>
      <c r="N7" s="137">
        <f>+[1]Board!CK44</f>
        <v>1854653</v>
      </c>
      <c r="O7" s="137">
        <f>+[1]Board!DS44</f>
        <v>613490</v>
      </c>
      <c r="P7" s="137">
        <f>+[1]Board!DT44</f>
        <v>476366</v>
      </c>
      <c r="Q7" s="137">
        <f>+[1]Board!DU44</f>
        <v>1089856</v>
      </c>
      <c r="R7" s="137">
        <f>+[1]Board!EB44</f>
        <v>382583</v>
      </c>
      <c r="S7" s="137">
        <f>+[1]Board!EC44</f>
        <v>293139</v>
      </c>
      <c r="T7" s="137">
        <f>+[1]Board!ED44</f>
        <v>675722</v>
      </c>
    </row>
    <row r="8" spans="1:20" ht="15.75">
      <c r="A8" s="138">
        <v>2011</v>
      </c>
      <c r="B8" s="136">
        <v>34</v>
      </c>
      <c r="C8" s="137">
        <f>+[2]Board!AG44</f>
        <v>9799667</v>
      </c>
      <c r="D8" s="137">
        <f>+[2]Board!AH44</f>
        <v>7818871</v>
      </c>
      <c r="E8" s="137">
        <f>+[2]Board!AI44</f>
        <v>17623309</v>
      </c>
      <c r="F8" s="137">
        <f>+[2]Board!AP44</f>
        <v>7183560</v>
      </c>
      <c r="G8" s="137">
        <f>+[2]Board!AQ44</f>
        <v>6013853</v>
      </c>
      <c r="H8" s="137">
        <f>+[2]Board!AR44</f>
        <v>13199625</v>
      </c>
      <c r="I8" s="137">
        <f>+[2]Board!BZ44</f>
        <v>1687903</v>
      </c>
      <c r="J8" s="137">
        <f>+[2]Board!CA44</f>
        <v>1379568</v>
      </c>
      <c r="K8" s="137">
        <f>+[2]Board!CB44</f>
        <v>3067471</v>
      </c>
      <c r="L8" s="137">
        <f>+[2]Board!CI44</f>
        <v>1150634</v>
      </c>
      <c r="M8" s="137">
        <f>+[2]Board!CJ44</f>
        <v>977953</v>
      </c>
      <c r="N8" s="137">
        <f>+[2]Board!CK44</f>
        <v>2128587</v>
      </c>
      <c r="O8" s="137">
        <f>+[2]Board!DS44</f>
        <v>661275</v>
      </c>
      <c r="P8" s="137">
        <f>+[2]Board!DT44</f>
        <v>531300</v>
      </c>
      <c r="Q8" s="137">
        <f>+[2]Board!DU44</f>
        <v>1192575</v>
      </c>
      <c r="R8" s="137">
        <f>+[2]Board!EB44</f>
        <v>415430</v>
      </c>
      <c r="S8" s="137">
        <f>+[2]Board!EC44</f>
        <v>332993</v>
      </c>
      <c r="T8" s="137">
        <f>+[2]Board!ED44</f>
        <v>748423</v>
      </c>
    </row>
    <row r="9" spans="1:20" ht="15.75">
      <c r="A9" s="135">
        <v>2012</v>
      </c>
      <c r="B9" s="136">
        <v>34</v>
      </c>
      <c r="C9" s="139">
        <v>9939916</v>
      </c>
      <c r="D9" s="139">
        <v>8086742</v>
      </c>
      <c r="E9" s="139">
        <v>18026658</v>
      </c>
      <c r="F9" s="139">
        <v>7430776</v>
      </c>
      <c r="G9" s="139">
        <v>6334551</v>
      </c>
      <c r="H9" s="139">
        <v>13765327</v>
      </c>
      <c r="I9" s="139">
        <v>1596559</v>
      </c>
      <c r="J9" s="139">
        <v>1285426</v>
      </c>
      <c r="K9" s="139">
        <v>2881985</v>
      </c>
      <c r="L9" s="139">
        <v>1097023</v>
      </c>
      <c r="M9" s="139">
        <v>932159</v>
      </c>
      <c r="N9" s="139">
        <v>2029182</v>
      </c>
      <c r="O9" s="139">
        <v>638691</v>
      </c>
      <c r="P9" s="139">
        <v>547182</v>
      </c>
      <c r="Q9" s="139">
        <v>1185873</v>
      </c>
      <c r="R9" s="139">
        <v>395747</v>
      </c>
      <c r="S9" s="139">
        <v>334876</v>
      </c>
      <c r="T9" s="139">
        <v>730623</v>
      </c>
    </row>
    <row r="10" spans="1:20" ht="15.75">
      <c r="A10" s="138">
        <v>2013</v>
      </c>
      <c r="B10" s="136">
        <v>35</v>
      </c>
      <c r="C10" s="137">
        <f t="shared" ref="C10:T10" si="0">+C40-C25</f>
        <v>10507044</v>
      </c>
      <c r="D10" s="137">
        <f t="shared" si="0"/>
        <v>8617208</v>
      </c>
      <c r="E10" s="137">
        <f t="shared" si="0"/>
        <v>19124252</v>
      </c>
      <c r="F10" s="137">
        <f t="shared" si="0"/>
        <v>8037590</v>
      </c>
      <c r="G10" s="137">
        <f t="shared" si="0"/>
        <v>6932924</v>
      </c>
      <c r="H10" s="137">
        <f t="shared" si="0"/>
        <v>14970514</v>
      </c>
      <c r="I10" s="137">
        <f t="shared" si="0"/>
        <v>1765636</v>
      </c>
      <c r="J10" s="137">
        <f t="shared" si="0"/>
        <v>1459662</v>
      </c>
      <c r="K10" s="137">
        <f t="shared" si="0"/>
        <v>3225298</v>
      </c>
      <c r="L10" s="137">
        <f t="shared" si="0"/>
        <v>1232058</v>
      </c>
      <c r="M10" s="137">
        <f t="shared" si="0"/>
        <v>1076244</v>
      </c>
      <c r="N10" s="137">
        <f t="shared" si="0"/>
        <v>2308302</v>
      </c>
      <c r="O10" s="137">
        <f t="shared" si="0"/>
        <v>745569</v>
      </c>
      <c r="P10" s="137">
        <f t="shared" si="0"/>
        <v>656963</v>
      </c>
      <c r="Q10" s="137">
        <f t="shared" si="0"/>
        <v>1402532</v>
      </c>
      <c r="R10" s="137">
        <f t="shared" si="0"/>
        <v>480652</v>
      </c>
      <c r="S10" s="137">
        <f t="shared" si="0"/>
        <v>426303</v>
      </c>
      <c r="T10" s="137">
        <f t="shared" si="0"/>
        <v>906955</v>
      </c>
    </row>
    <row r="11" spans="1:20" ht="15.75">
      <c r="A11" s="138">
        <v>2014</v>
      </c>
      <c r="B11" s="136">
        <v>35</v>
      </c>
      <c r="C11" s="137">
        <f t="shared" ref="C11:T11" si="1">+C41-C26</f>
        <v>10229689</v>
      </c>
      <c r="D11" s="137">
        <f t="shared" si="1"/>
        <v>8625318</v>
      </c>
      <c r="E11" s="137">
        <f t="shared" si="1"/>
        <v>18855007</v>
      </c>
      <c r="F11" s="137">
        <f t="shared" si="1"/>
        <v>8041716</v>
      </c>
      <c r="G11" s="137">
        <f t="shared" si="1"/>
        <v>7053738</v>
      </c>
      <c r="H11" s="137">
        <f t="shared" si="1"/>
        <v>15095454</v>
      </c>
      <c r="I11" s="137">
        <f t="shared" si="1"/>
        <v>1756049</v>
      </c>
      <c r="J11" s="137">
        <f t="shared" si="1"/>
        <v>1485264</v>
      </c>
      <c r="K11" s="137">
        <f t="shared" si="1"/>
        <v>3241313</v>
      </c>
      <c r="L11" s="137">
        <f t="shared" si="1"/>
        <v>1268455</v>
      </c>
      <c r="M11" s="137">
        <f t="shared" si="1"/>
        <v>1124169</v>
      </c>
      <c r="N11" s="137">
        <f t="shared" si="1"/>
        <v>2392586</v>
      </c>
      <c r="O11" s="137">
        <f t="shared" si="1"/>
        <v>757751</v>
      </c>
      <c r="P11" s="137">
        <f t="shared" si="1"/>
        <v>694604</v>
      </c>
      <c r="Q11" s="137">
        <f t="shared" si="1"/>
        <v>1452355</v>
      </c>
      <c r="R11" s="137">
        <f t="shared" si="1"/>
        <v>501712</v>
      </c>
      <c r="S11" s="137">
        <f t="shared" si="1"/>
        <v>450920</v>
      </c>
      <c r="T11" s="137">
        <f t="shared" si="1"/>
        <v>952632</v>
      </c>
    </row>
    <row r="12" spans="1:20" ht="15.75">
      <c r="A12" s="138">
        <v>2015</v>
      </c>
      <c r="B12" s="136">
        <v>35</v>
      </c>
      <c r="C12" s="137">
        <f t="shared" ref="C12:T12" si="2">+C42-C27</f>
        <v>10078588</v>
      </c>
      <c r="D12" s="137">
        <f t="shared" si="2"/>
        <v>8708092</v>
      </c>
      <c r="E12" s="137">
        <f t="shared" si="2"/>
        <v>18786680</v>
      </c>
      <c r="F12" s="137">
        <f t="shared" si="2"/>
        <v>7830993</v>
      </c>
      <c r="G12" s="137">
        <f t="shared" si="2"/>
        <v>7038908</v>
      </c>
      <c r="H12" s="137">
        <f t="shared" si="2"/>
        <v>14869901</v>
      </c>
      <c r="I12" s="137">
        <f t="shared" si="2"/>
        <v>1728900</v>
      </c>
      <c r="J12" s="137">
        <f t="shared" si="2"/>
        <v>1495210</v>
      </c>
      <c r="K12" s="137">
        <f t="shared" si="2"/>
        <v>3224110</v>
      </c>
      <c r="L12" s="137">
        <f t="shared" si="2"/>
        <v>1244282</v>
      </c>
      <c r="M12" s="137">
        <f t="shared" si="2"/>
        <v>1119501</v>
      </c>
      <c r="N12" s="137">
        <f t="shared" si="2"/>
        <v>2363783</v>
      </c>
      <c r="O12" s="137">
        <f t="shared" si="2"/>
        <v>756299</v>
      </c>
      <c r="P12" s="137">
        <f t="shared" si="2"/>
        <v>711597</v>
      </c>
      <c r="Q12" s="137">
        <f t="shared" si="2"/>
        <v>1467896</v>
      </c>
      <c r="R12" s="137">
        <f t="shared" si="2"/>
        <v>491790</v>
      </c>
      <c r="S12" s="137">
        <f t="shared" si="2"/>
        <v>449720</v>
      </c>
      <c r="T12" s="137">
        <f t="shared" si="2"/>
        <v>941510</v>
      </c>
    </row>
    <row r="13" spans="1:20" ht="15.75">
      <c r="A13" s="138">
        <v>2016</v>
      </c>
      <c r="B13" s="144">
        <v>42</v>
      </c>
      <c r="C13" s="137">
        <v>10445057</v>
      </c>
      <c r="D13" s="137">
        <v>8941316</v>
      </c>
      <c r="E13" s="137">
        <v>19386373</v>
      </c>
      <c r="F13" s="137">
        <v>8117239</v>
      </c>
      <c r="G13" s="137">
        <v>7134819</v>
      </c>
      <c r="H13" s="137">
        <v>15252058</v>
      </c>
      <c r="I13" s="137">
        <v>1840809</v>
      </c>
      <c r="J13" s="137">
        <v>1590682</v>
      </c>
      <c r="K13" s="137">
        <v>3431491</v>
      </c>
      <c r="L13" s="137">
        <v>1324625</v>
      </c>
      <c r="M13" s="137">
        <v>1186951</v>
      </c>
      <c r="N13" s="137">
        <v>2511576</v>
      </c>
      <c r="O13" s="137">
        <v>779044</v>
      </c>
      <c r="P13" s="137">
        <v>734524</v>
      </c>
      <c r="Q13" s="137">
        <v>1513568</v>
      </c>
      <c r="R13" s="137">
        <v>507611</v>
      </c>
      <c r="S13" s="137">
        <v>476787</v>
      </c>
      <c r="T13" s="137">
        <v>984398</v>
      </c>
    </row>
    <row r="14" spans="1:20" ht="15.75">
      <c r="A14" s="138">
        <v>2017</v>
      </c>
      <c r="B14" s="136">
        <v>41</v>
      </c>
      <c r="C14" s="137">
        <f>+Board!AG51</f>
        <v>10348879</v>
      </c>
      <c r="D14" s="137">
        <f>+Board!AH51</f>
        <v>8980409</v>
      </c>
      <c r="E14" s="137">
        <f>+Board!AI51</f>
        <v>19329288</v>
      </c>
      <c r="F14" s="137">
        <f>+Board!AP51</f>
        <v>7875107</v>
      </c>
      <c r="G14" s="137">
        <f>+Board!AQ51</f>
        <v>7008989</v>
      </c>
      <c r="H14" s="137">
        <f>+Board!AR51</f>
        <v>14884096</v>
      </c>
      <c r="I14" s="137">
        <f>+Board!BZ51</f>
        <v>1821719</v>
      </c>
      <c r="J14" s="137">
        <f>+Board!CA51</f>
        <v>1619061</v>
      </c>
      <c r="K14" s="137">
        <f>+Board!CB51</f>
        <v>3440780</v>
      </c>
      <c r="L14" s="137">
        <f>+Board!CI51</f>
        <v>1268786</v>
      </c>
      <c r="M14" s="137">
        <f>+Board!CJ51</f>
        <v>1163597</v>
      </c>
      <c r="N14" s="137">
        <f>+Board!CK51</f>
        <v>2432383</v>
      </c>
      <c r="O14" s="137">
        <f>+Board!DS51</f>
        <v>760652</v>
      </c>
      <c r="P14" s="137">
        <f>+Board!DT51</f>
        <v>734458</v>
      </c>
      <c r="Q14" s="137">
        <f>+Board!DU51</f>
        <v>1495110</v>
      </c>
      <c r="R14" s="137">
        <f>+Board!EB51</f>
        <v>510976</v>
      </c>
      <c r="S14" s="137">
        <f>+Board!EC51</f>
        <v>493145</v>
      </c>
      <c r="T14" s="137">
        <f>+Board!ED51</f>
        <v>1004121</v>
      </c>
    </row>
    <row r="15" spans="1:20" ht="15.75">
      <c r="A15" s="14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 ht="18">
      <c r="A16" s="131"/>
      <c r="C16" s="132" t="s">
        <v>241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 t="s">
        <v>241</v>
      </c>
      <c r="P16" s="132"/>
      <c r="Q16" s="132"/>
      <c r="R16" s="132"/>
      <c r="S16" s="132"/>
      <c r="T16" s="132"/>
    </row>
    <row r="17" spans="1:20" ht="15" customHeight="1">
      <c r="A17" s="204" t="s">
        <v>215</v>
      </c>
      <c r="B17" s="228" t="s">
        <v>239</v>
      </c>
      <c r="C17" s="204" t="s">
        <v>188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 t="s">
        <v>188</v>
      </c>
      <c r="P17" s="204"/>
      <c r="Q17" s="204"/>
      <c r="R17" s="204"/>
      <c r="S17" s="204"/>
      <c r="T17" s="204"/>
    </row>
    <row r="18" spans="1:20">
      <c r="A18" s="204"/>
      <c r="B18" s="229"/>
      <c r="C18" s="204" t="s">
        <v>216</v>
      </c>
      <c r="D18" s="204"/>
      <c r="E18" s="204"/>
      <c r="F18" s="204"/>
      <c r="G18" s="204"/>
      <c r="H18" s="204"/>
      <c r="I18" s="204" t="s">
        <v>217</v>
      </c>
      <c r="J18" s="204"/>
      <c r="K18" s="204"/>
      <c r="L18" s="204"/>
      <c r="M18" s="204"/>
      <c r="N18" s="204"/>
      <c r="O18" s="204" t="s">
        <v>218</v>
      </c>
      <c r="P18" s="204"/>
      <c r="Q18" s="204"/>
      <c r="R18" s="204"/>
      <c r="S18" s="204"/>
      <c r="T18" s="204"/>
    </row>
    <row r="19" spans="1:20">
      <c r="A19" s="204"/>
      <c r="B19" s="229"/>
      <c r="C19" s="204" t="s">
        <v>5</v>
      </c>
      <c r="D19" s="204"/>
      <c r="E19" s="204"/>
      <c r="F19" s="204" t="s">
        <v>6</v>
      </c>
      <c r="G19" s="204"/>
      <c r="H19" s="204"/>
      <c r="I19" s="204" t="s">
        <v>5</v>
      </c>
      <c r="J19" s="204"/>
      <c r="K19" s="204"/>
      <c r="L19" s="204" t="s">
        <v>6</v>
      </c>
      <c r="M19" s="204"/>
      <c r="N19" s="204"/>
      <c r="O19" s="204" t="s">
        <v>5</v>
      </c>
      <c r="P19" s="204"/>
      <c r="Q19" s="204"/>
      <c r="R19" s="204" t="s">
        <v>6</v>
      </c>
      <c r="S19" s="204"/>
      <c r="T19" s="204"/>
    </row>
    <row r="20" spans="1:20">
      <c r="A20" s="204"/>
      <c r="B20" s="229"/>
      <c r="C20" s="130" t="s">
        <v>43</v>
      </c>
      <c r="D20" s="130" t="s">
        <v>44</v>
      </c>
      <c r="E20" s="130" t="s">
        <v>3</v>
      </c>
      <c r="F20" s="130" t="s">
        <v>43</v>
      </c>
      <c r="G20" s="130" t="s">
        <v>44</v>
      </c>
      <c r="H20" s="130" t="s">
        <v>3</v>
      </c>
      <c r="I20" s="130" t="s">
        <v>43</v>
      </c>
      <c r="J20" s="130" t="s">
        <v>44</v>
      </c>
      <c r="K20" s="130" t="s">
        <v>3</v>
      </c>
      <c r="L20" s="130" t="s">
        <v>43</v>
      </c>
      <c r="M20" s="130" t="s">
        <v>44</v>
      </c>
      <c r="N20" s="130" t="s">
        <v>3</v>
      </c>
      <c r="O20" s="130" t="s">
        <v>43</v>
      </c>
      <c r="P20" s="130" t="s">
        <v>44</v>
      </c>
      <c r="Q20" s="130" t="s">
        <v>3</v>
      </c>
      <c r="R20" s="130" t="s">
        <v>43</v>
      </c>
      <c r="S20" s="130" t="s">
        <v>44</v>
      </c>
      <c r="T20" s="130" t="s">
        <v>3</v>
      </c>
    </row>
    <row r="21" spans="1:20">
      <c r="A21" s="142">
        <v>1</v>
      </c>
      <c r="B21" s="134">
        <v>2</v>
      </c>
      <c r="C21" s="142">
        <v>3</v>
      </c>
      <c r="D21" s="134">
        <v>4</v>
      </c>
      <c r="E21" s="142">
        <v>5</v>
      </c>
      <c r="F21" s="134">
        <v>6</v>
      </c>
      <c r="G21" s="142">
        <v>7</v>
      </c>
      <c r="H21" s="134">
        <v>8</v>
      </c>
      <c r="I21" s="142">
        <v>9</v>
      </c>
      <c r="J21" s="134">
        <v>10</v>
      </c>
      <c r="K21" s="142">
        <v>11</v>
      </c>
      <c r="L21" s="134">
        <v>12</v>
      </c>
      <c r="M21" s="142">
        <v>13</v>
      </c>
      <c r="N21" s="134">
        <v>14</v>
      </c>
      <c r="O21" s="142">
        <v>15</v>
      </c>
      <c r="P21" s="134">
        <v>16</v>
      </c>
      <c r="Q21" s="142">
        <v>17</v>
      </c>
      <c r="R21" s="134">
        <v>18</v>
      </c>
      <c r="S21" s="142">
        <v>19</v>
      </c>
      <c r="T21" s="142">
        <v>20</v>
      </c>
    </row>
    <row r="22" spans="1:20" ht="15.75">
      <c r="A22" s="138">
        <v>2010</v>
      </c>
      <c r="B22" s="136">
        <v>6</v>
      </c>
      <c r="C22" s="137">
        <f>+[1]OpenBoard!C14</f>
        <v>309135</v>
      </c>
      <c r="D22" s="137">
        <f>+[1]OpenBoard!D14</f>
        <v>214714</v>
      </c>
      <c r="E22" s="137">
        <f>+[1]OpenBoard!E14</f>
        <v>523849</v>
      </c>
      <c r="F22" s="137">
        <f>+[1]OpenBoard!F14</f>
        <v>166883</v>
      </c>
      <c r="G22" s="137">
        <f>+[1]OpenBoard!G14</f>
        <v>106029</v>
      </c>
      <c r="H22" s="137">
        <f>+[1]OpenBoard!H14</f>
        <v>272912</v>
      </c>
      <c r="I22" s="137">
        <f>+[1]OpenBoard!I14</f>
        <v>44666</v>
      </c>
      <c r="J22" s="137">
        <f>+[1]OpenBoard!J14</f>
        <v>27770</v>
      </c>
      <c r="K22" s="137">
        <f>+[1]OpenBoard!K14</f>
        <v>72436</v>
      </c>
      <c r="L22" s="137">
        <f>+[1]OpenBoard!L14</f>
        <v>23557</v>
      </c>
      <c r="M22" s="137">
        <f>+[1]OpenBoard!M14</f>
        <v>13670</v>
      </c>
      <c r="N22" s="137">
        <f>+[1]OpenBoard!N14</f>
        <v>37227</v>
      </c>
      <c r="O22" s="137">
        <f>+[1]OpenBoard!O14</f>
        <v>29962</v>
      </c>
      <c r="P22" s="137">
        <f>+[1]OpenBoard!P14</f>
        <v>25670</v>
      </c>
      <c r="Q22" s="137">
        <f>+[1]OpenBoard!Q14</f>
        <v>55632</v>
      </c>
      <c r="R22" s="137">
        <f>+[1]OpenBoard!R14</f>
        <v>14045</v>
      </c>
      <c r="S22" s="137">
        <f>+[1]OpenBoard!S14</f>
        <v>12019</v>
      </c>
      <c r="T22" s="137">
        <f>+[1]OpenBoard!T14</f>
        <v>26064</v>
      </c>
    </row>
    <row r="23" spans="1:20" ht="15.75">
      <c r="A23" s="138">
        <v>2011</v>
      </c>
      <c r="B23" s="136">
        <v>6</v>
      </c>
      <c r="C23" s="137">
        <f>+[2]OpenBoard!C14</f>
        <v>318896</v>
      </c>
      <c r="D23" s="137">
        <f>+[2]OpenBoard!D14</f>
        <v>219066</v>
      </c>
      <c r="E23" s="137">
        <f>+[2]OpenBoard!E14</f>
        <v>537962</v>
      </c>
      <c r="F23" s="137">
        <f>+[2]OpenBoard!F14</f>
        <v>187686</v>
      </c>
      <c r="G23" s="137">
        <f>+[2]OpenBoard!G14</f>
        <v>117295</v>
      </c>
      <c r="H23" s="137">
        <f>+[2]OpenBoard!H14</f>
        <v>304981</v>
      </c>
      <c r="I23" s="137">
        <f>+[2]OpenBoard!I14</f>
        <v>54250</v>
      </c>
      <c r="J23" s="137">
        <f>+[2]OpenBoard!J14</f>
        <v>33662</v>
      </c>
      <c r="K23" s="137">
        <f>+[2]OpenBoard!K14</f>
        <v>87912</v>
      </c>
      <c r="L23" s="137">
        <f>+[2]OpenBoard!L14</f>
        <v>30472</v>
      </c>
      <c r="M23" s="137">
        <f>+[2]OpenBoard!M14</f>
        <v>18269</v>
      </c>
      <c r="N23" s="137">
        <f>+[2]OpenBoard!N14</f>
        <v>48741</v>
      </c>
      <c r="O23" s="137">
        <f>+[2]OpenBoard!O14</f>
        <v>36915</v>
      </c>
      <c r="P23" s="137">
        <f>+[2]OpenBoard!P14</f>
        <v>31149</v>
      </c>
      <c r="Q23" s="137">
        <f>+[2]OpenBoard!Q14</f>
        <v>68064</v>
      </c>
      <c r="R23" s="137">
        <f>+[2]OpenBoard!R14</f>
        <v>22923</v>
      </c>
      <c r="S23" s="137">
        <f>+[2]OpenBoard!S14</f>
        <v>16365</v>
      </c>
      <c r="T23" s="137">
        <f>+[2]OpenBoard!T14</f>
        <v>39288</v>
      </c>
    </row>
    <row r="24" spans="1:20" ht="15.75">
      <c r="A24" s="138">
        <v>2012</v>
      </c>
      <c r="B24" s="136">
        <v>6</v>
      </c>
      <c r="C24" s="137">
        <f>+[3]OpenBoard!C14</f>
        <v>347228</v>
      </c>
      <c r="D24" s="137">
        <f>+[3]OpenBoard!D14</f>
        <v>200891</v>
      </c>
      <c r="E24" s="137">
        <f>+[3]OpenBoard!E14</f>
        <v>548119</v>
      </c>
      <c r="F24" s="137">
        <f>+[3]OpenBoard!F14</f>
        <v>217754</v>
      </c>
      <c r="G24" s="137">
        <f>+[3]OpenBoard!G14</f>
        <v>128039</v>
      </c>
      <c r="H24" s="137">
        <f>+[3]OpenBoard!H14</f>
        <v>345793</v>
      </c>
      <c r="I24" s="137">
        <f>+[3]OpenBoard!I14</f>
        <v>56716</v>
      </c>
      <c r="J24" s="137">
        <f>+[3]OpenBoard!J14</f>
        <v>29791</v>
      </c>
      <c r="K24" s="137">
        <f>+[3]OpenBoard!K14</f>
        <v>86507</v>
      </c>
      <c r="L24" s="137">
        <f>+[3]OpenBoard!L14</f>
        <v>35086</v>
      </c>
      <c r="M24" s="137">
        <f>+[3]OpenBoard!M14</f>
        <v>18274</v>
      </c>
      <c r="N24" s="137">
        <f>+[3]OpenBoard!N14</f>
        <v>53360</v>
      </c>
      <c r="O24" s="137">
        <f>+[3]OpenBoard!O14</f>
        <v>39167</v>
      </c>
      <c r="P24" s="137">
        <f>+[3]OpenBoard!P14</f>
        <v>28097</v>
      </c>
      <c r="Q24" s="137">
        <f>+[3]OpenBoard!Q14</f>
        <v>67264</v>
      </c>
      <c r="R24" s="137">
        <f>+[3]OpenBoard!R14</f>
        <v>21215</v>
      </c>
      <c r="S24" s="137">
        <f>+[3]OpenBoard!S14</f>
        <v>17900</v>
      </c>
      <c r="T24" s="137">
        <f>+[3]OpenBoard!T14</f>
        <v>39115</v>
      </c>
    </row>
    <row r="25" spans="1:20" ht="15.75">
      <c r="A25" s="138">
        <v>2013</v>
      </c>
      <c r="B25" s="136">
        <v>6</v>
      </c>
      <c r="C25" s="137">
        <f>+[4]OpenBoard!C14</f>
        <v>397611</v>
      </c>
      <c r="D25" s="137">
        <f>+[4]OpenBoard!D14</f>
        <v>212752</v>
      </c>
      <c r="E25" s="137">
        <f>+[4]OpenBoard!E14</f>
        <v>610363</v>
      </c>
      <c r="F25" s="137">
        <f>+[4]OpenBoard!F14</f>
        <v>220126</v>
      </c>
      <c r="G25" s="137">
        <f>+[4]OpenBoard!G14</f>
        <v>128848</v>
      </c>
      <c r="H25" s="137">
        <f>+[4]OpenBoard!H14</f>
        <v>348974</v>
      </c>
      <c r="I25" s="137">
        <f>+[4]OpenBoard!I14</f>
        <v>60124</v>
      </c>
      <c r="J25" s="137">
        <f>+[4]OpenBoard!J14</f>
        <v>29784</v>
      </c>
      <c r="K25" s="137">
        <f>+[4]OpenBoard!K14</f>
        <v>89908</v>
      </c>
      <c r="L25" s="137">
        <f>+[4]OpenBoard!L14</f>
        <v>33032</v>
      </c>
      <c r="M25" s="137">
        <f>+[4]OpenBoard!M14</f>
        <v>16829</v>
      </c>
      <c r="N25" s="137">
        <f>+[4]OpenBoard!N14</f>
        <v>49861</v>
      </c>
      <c r="O25" s="137">
        <f>+[4]OpenBoard!O14</f>
        <v>41501</v>
      </c>
      <c r="P25" s="137">
        <f>+[4]OpenBoard!P14</f>
        <v>34982</v>
      </c>
      <c r="Q25" s="137">
        <f>+[4]OpenBoard!Q14</f>
        <v>76483</v>
      </c>
      <c r="R25" s="137">
        <f>+[4]OpenBoard!R14</f>
        <v>22331</v>
      </c>
      <c r="S25" s="137">
        <f>+[4]OpenBoard!S14</f>
        <v>19759</v>
      </c>
      <c r="T25" s="137">
        <f>+[4]OpenBoard!T14</f>
        <v>42090</v>
      </c>
    </row>
    <row r="26" spans="1:20" ht="15.75">
      <c r="A26" s="138">
        <v>2014</v>
      </c>
      <c r="B26" s="136">
        <v>6</v>
      </c>
      <c r="C26" s="137">
        <v>372178</v>
      </c>
      <c r="D26" s="137">
        <v>239081</v>
      </c>
      <c r="E26" s="137">
        <v>611259</v>
      </c>
      <c r="F26" s="137">
        <v>179739</v>
      </c>
      <c r="G26" s="137">
        <v>118181</v>
      </c>
      <c r="H26" s="137">
        <v>297920</v>
      </c>
      <c r="I26" s="137">
        <v>52681</v>
      </c>
      <c r="J26" s="137">
        <v>33237</v>
      </c>
      <c r="K26" s="137">
        <v>85918</v>
      </c>
      <c r="L26" s="137">
        <v>26293</v>
      </c>
      <c r="M26" s="137">
        <v>18021</v>
      </c>
      <c r="N26" s="137">
        <v>44352</v>
      </c>
      <c r="O26" s="137">
        <v>43762</v>
      </c>
      <c r="P26" s="137">
        <v>40573</v>
      </c>
      <c r="Q26" s="137">
        <v>84335</v>
      </c>
      <c r="R26" s="137">
        <v>20411</v>
      </c>
      <c r="S26" s="137">
        <v>18876</v>
      </c>
      <c r="T26" s="137">
        <v>39287</v>
      </c>
    </row>
    <row r="27" spans="1:20" ht="15.75">
      <c r="A27" s="138">
        <v>2015</v>
      </c>
      <c r="B27" s="136">
        <v>6</v>
      </c>
      <c r="C27" s="137">
        <v>213979</v>
      </c>
      <c r="D27" s="137">
        <v>157478</v>
      </c>
      <c r="E27" s="137">
        <v>371457</v>
      </c>
      <c r="F27" s="137">
        <v>137173</v>
      </c>
      <c r="G27" s="137">
        <v>97881</v>
      </c>
      <c r="H27" s="137">
        <v>235054</v>
      </c>
      <c r="I27" s="137">
        <v>33829</v>
      </c>
      <c r="J27" s="137">
        <v>23828</v>
      </c>
      <c r="K27" s="137">
        <v>57657</v>
      </c>
      <c r="L27" s="137">
        <v>22432</v>
      </c>
      <c r="M27" s="137">
        <v>16629</v>
      </c>
      <c r="N27" s="137">
        <v>39061</v>
      </c>
      <c r="O27" s="137">
        <v>27689</v>
      </c>
      <c r="P27" s="137">
        <v>25193</v>
      </c>
      <c r="Q27" s="137">
        <v>53213</v>
      </c>
      <c r="R27" s="137">
        <v>18160</v>
      </c>
      <c r="S27" s="137">
        <v>16443</v>
      </c>
      <c r="T27" s="137">
        <v>34603</v>
      </c>
    </row>
    <row r="28" spans="1:20" ht="15.75">
      <c r="A28" s="138">
        <v>2016</v>
      </c>
      <c r="B28" s="136">
        <v>7</v>
      </c>
      <c r="C28" s="137">
        <v>368925</v>
      </c>
      <c r="D28" s="137">
        <v>229979</v>
      </c>
      <c r="E28" s="137">
        <v>598904</v>
      </c>
      <c r="F28" s="137">
        <v>149298</v>
      </c>
      <c r="G28" s="137">
        <v>107460</v>
      </c>
      <c r="H28" s="137">
        <v>256758</v>
      </c>
      <c r="I28" s="137">
        <v>117896</v>
      </c>
      <c r="J28" s="137">
        <v>66043</v>
      </c>
      <c r="K28" s="137">
        <v>183939</v>
      </c>
      <c r="L28" s="137">
        <v>47421</v>
      </c>
      <c r="M28" s="137">
        <v>28940</v>
      </c>
      <c r="N28" s="137">
        <v>76361</v>
      </c>
      <c r="O28" s="137">
        <v>53372</v>
      </c>
      <c r="P28" s="137">
        <v>38650</v>
      </c>
      <c r="Q28" s="137">
        <v>92022</v>
      </c>
      <c r="R28" s="137">
        <v>20420</v>
      </c>
      <c r="S28" s="137">
        <v>15165</v>
      </c>
      <c r="T28" s="137">
        <v>35585</v>
      </c>
    </row>
    <row r="29" spans="1:20" ht="15.75">
      <c r="A29" s="138">
        <v>2017</v>
      </c>
      <c r="B29" s="136">
        <v>7</v>
      </c>
      <c r="C29" s="137">
        <f>+'Open Board'!C15</f>
        <v>416151</v>
      </c>
      <c r="D29" s="137">
        <f>+'Open Board'!D15</f>
        <v>230386</v>
      </c>
      <c r="E29" s="137">
        <f>+'Open Board'!E15</f>
        <v>646537</v>
      </c>
      <c r="F29" s="137">
        <f>+'Open Board'!F15</f>
        <v>153640</v>
      </c>
      <c r="G29" s="137">
        <f>+'Open Board'!G15</f>
        <v>97756</v>
      </c>
      <c r="H29" s="137">
        <f>+'Open Board'!H15</f>
        <v>251396</v>
      </c>
      <c r="I29" s="137">
        <f>+'Open Board'!I15</f>
        <v>62764</v>
      </c>
      <c r="J29" s="137">
        <f>+'Open Board'!J15</f>
        <v>36693</v>
      </c>
      <c r="K29" s="137">
        <f>+'Open Board'!K15</f>
        <v>99457</v>
      </c>
      <c r="L29" s="137">
        <f>+'Open Board'!L15</f>
        <v>22025</v>
      </c>
      <c r="M29" s="137">
        <f>+'Open Board'!M15</f>
        <v>15076</v>
      </c>
      <c r="N29" s="137">
        <f>+'Open Board'!N15</f>
        <v>37101</v>
      </c>
      <c r="O29" s="137">
        <f>+'Open Board'!O15</f>
        <v>43692</v>
      </c>
      <c r="P29" s="137">
        <f>+'Open Board'!P15</f>
        <v>36302</v>
      </c>
      <c r="Q29" s="137">
        <f>+'Open Board'!Q15</f>
        <v>79994</v>
      </c>
      <c r="R29" s="137">
        <f>+'Open Board'!R15</f>
        <v>17229</v>
      </c>
      <c r="S29" s="137">
        <f>+'Open Board'!S15</f>
        <v>15876</v>
      </c>
      <c r="T29" s="137">
        <f>+'Open Board'!T15</f>
        <v>33105</v>
      </c>
    </row>
    <row r="30" spans="1:20" ht="15.75">
      <c r="B30" s="143"/>
    </row>
    <row r="31" spans="1:20" ht="18">
      <c r="A31" s="131"/>
      <c r="B31" s="143"/>
      <c r="C31" s="132" t="s">
        <v>242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 t="s">
        <v>242</v>
      </c>
      <c r="P31" s="132"/>
      <c r="Q31" s="132"/>
      <c r="R31" s="132"/>
      <c r="S31" s="132"/>
      <c r="T31" s="132"/>
    </row>
    <row r="32" spans="1:20" ht="15" customHeight="1">
      <c r="A32" s="204" t="s">
        <v>215</v>
      </c>
      <c r="B32" s="228" t="s">
        <v>239</v>
      </c>
      <c r="C32" s="204" t="s">
        <v>188</v>
      </c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 t="s">
        <v>188</v>
      </c>
      <c r="P32" s="204"/>
      <c r="Q32" s="204"/>
      <c r="R32" s="204"/>
      <c r="S32" s="204"/>
      <c r="T32" s="204"/>
    </row>
    <row r="33" spans="1:20">
      <c r="A33" s="204"/>
      <c r="B33" s="229"/>
      <c r="C33" s="204" t="s">
        <v>216</v>
      </c>
      <c r="D33" s="204"/>
      <c r="E33" s="204"/>
      <c r="F33" s="204"/>
      <c r="G33" s="204"/>
      <c r="H33" s="204"/>
      <c r="I33" s="204" t="s">
        <v>217</v>
      </c>
      <c r="J33" s="204"/>
      <c r="K33" s="204"/>
      <c r="L33" s="204"/>
      <c r="M33" s="204"/>
      <c r="N33" s="204"/>
      <c r="O33" s="204" t="s">
        <v>218</v>
      </c>
      <c r="P33" s="204"/>
      <c r="Q33" s="204"/>
      <c r="R33" s="204"/>
      <c r="S33" s="204"/>
      <c r="T33" s="204"/>
    </row>
    <row r="34" spans="1:20">
      <c r="A34" s="204"/>
      <c r="B34" s="229"/>
      <c r="C34" s="204" t="s">
        <v>5</v>
      </c>
      <c r="D34" s="204"/>
      <c r="E34" s="204"/>
      <c r="F34" s="204" t="s">
        <v>6</v>
      </c>
      <c r="G34" s="204"/>
      <c r="H34" s="204"/>
      <c r="I34" s="204" t="s">
        <v>5</v>
      </c>
      <c r="J34" s="204"/>
      <c r="K34" s="204"/>
      <c r="L34" s="204" t="s">
        <v>6</v>
      </c>
      <c r="M34" s="204"/>
      <c r="N34" s="204"/>
      <c r="O34" s="204" t="s">
        <v>5</v>
      </c>
      <c r="P34" s="204"/>
      <c r="Q34" s="204"/>
      <c r="R34" s="204" t="s">
        <v>6</v>
      </c>
      <c r="S34" s="204"/>
      <c r="T34" s="204"/>
    </row>
    <row r="35" spans="1:20">
      <c r="A35" s="204"/>
      <c r="B35" s="229"/>
      <c r="C35" s="130" t="s">
        <v>43</v>
      </c>
      <c r="D35" s="130" t="s">
        <v>44</v>
      </c>
      <c r="E35" s="130" t="s">
        <v>3</v>
      </c>
      <c r="F35" s="130" t="s">
        <v>43</v>
      </c>
      <c r="G35" s="130" t="s">
        <v>44</v>
      </c>
      <c r="H35" s="130" t="s">
        <v>3</v>
      </c>
      <c r="I35" s="130" t="s">
        <v>43</v>
      </c>
      <c r="J35" s="130" t="s">
        <v>44</v>
      </c>
      <c r="K35" s="130" t="s">
        <v>3</v>
      </c>
      <c r="L35" s="130" t="s">
        <v>43</v>
      </c>
      <c r="M35" s="130" t="s">
        <v>44</v>
      </c>
      <c r="N35" s="130" t="s">
        <v>3</v>
      </c>
      <c r="O35" s="130" t="s">
        <v>43</v>
      </c>
      <c r="P35" s="130" t="s">
        <v>44</v>
      </c>
      <c r="Q35" s="130" t="s">
        <v>3</v>
      </c>
      <c r="R35" s="130" t="s">
        <v>43</v>
      </c>
      <c r="S35" s="130" t="s">
        <v>44</v>
      </c>
      <c r="T35" s="130" t="s">
        <v>3</v>
      </c>
    </row>
    <row r="36" spans="1:20">
      <c r="A36" s="134">
        <v>1</v>
      </c>
      <c r="B36" s="134">
        <v>2</v>
      </c>
      <c r="C36" s="134">
        <v>3</v>
      </c>
      <c r="D36" s="134">
        <v>4</v>
      </c>
      <c r="E36" s="134">
        <v>5</v>
      </c>
      <c r="F36" s="134">
        <v>6</v>
      </c>
      <c r="G36" s="134">
        <v>7</v>
      </c>
      <c r="H36" s="134">
        <v>8</v>
      </c>
      <c r="I36" s="134">
        <v>9</v>
      </c>
      <c r="J36" s="134">
        <v>10</v>
      </c>
      <c r="K36" s="134">
        <v>11</v>
      </c>
      <c r="L36" s="134">
        <v>12</v>
      </c>
      <c r="M36" s="134">
        <v>13</v>
      </c>
      <c r="N36" s="134">
        <v>14</v>
      </c>
      <c r="O36" s="134">
        <v>15</v>
      </c>
      <c r="P36" s="134">
        <v>16</v>
      </c>
      <c r="Q36" s="134">
        <v>17</v>
      </c>
      <c r="R36" s="134">
        <v>18</v>
      </c>
      <c r="S36" s="134">
        <v>19</v>
      </c>
      <c r="T36" s="134">
        <v>20</v>
      </c>
    </row>
    <row r="37" spans="1:20" ht="15.75">
      <c r="A37" s="135">
        <v>2010</v>
      </c>
      <c r="B37" s="136">
        <f t="shared" ref="B37:T44" si="3">+B7+B22</f>
        <v>40</v>
      </c>
      <c r="C37" s="137">
        <f t="shared" si="3"/>
        <v>9684041</v>
      </c>
      <c r="D37" s="137">
        <f t="shared" si="3"/>
        <v>7565925</v>
      </c>
      <c r="E37" s="137">
        <f t="shared" si="3"/>
        <v>17249966</v>
      </c>
      <c r="F37" s="137">
        <f t="shared" si="3"/>
        <v>7029237</v>
      </c>
      <c r="G37" s="137">
        <f t="shared" si="3"/>
        <v>5793147</v>
      </c>
      <c r="H37" s="137">
        <f t="shared" si="3"/>
        <v>12822384</v>
      </c>
      <c r="I37" s="137">
        <f t="shared" si="3"/>
        <v>1562519</v>
      </c>
      <c r="J37" s="137">
        <f t="shared" si="3"/>
        <v>1197413</v>
      </c>
      <c r="K37" s="137">
        <f t="shared" si="3"/>
        <v>2759932</v>
      </c>
      <c r="L37" s="137">
        <f t="shared" si="3"/>
        <v>1043901</v>
      </c>
      <c r="M37" s="137">
        <f t="shared" si="3"/>
        <v>847979</v>
      </c>
      <c r="N37" s="137">
        <f t="shared" si="3"/>
        <v>1891880</v>
      </c>
      <c r="O37" s="137">
        <f t="shared" si="3"/>
        <v>643452</v>
      </c>
      <c r="P37" s="137">
        <f t="shared" si="3"/>
        <v>502036</v>
      </c>
      <c r="Q37" s="137">
        <f t="shared" si="3"/>
        <v>1145488</v>
      </c>
      <c r="R37" s="137">
        <f t="shared" si="3"/>
        <v>396628</v>
      </c>
      <c r="S37" s="137">
        <f t="shared" si="3"/>
        <v>305158</v>
      </c>
      <c r="T37" s="137">
        <f t="shared" si="3"/>
        <v>701786</v>
      </c>
    </row>
    <row r="38" spans="1:20" ht="15.75">
      <c r="A38" s="138">
        <v>2011</v>
      </c>
      <c r="B38" s="136">
        <f t="shared" si="3"/>
        <v>40</v>
      </c>
      <c r="C38" s="137">
        <f t="shared" ref="C38:T38" si="4">+C8+C23</f>
        <v>10118563</v>
      </c>
      <c r="D38" s="137">
        <f t="shared" si="4"/>
        <v>8037937</v>
      </c>
      <c r="E38" s="137">
        <f t="shared" si="4"/>
        <v>18161271</v>
      </c>
      <c r="F38" s="137">
        <f t="shared" si="4"/>
        <v>7371246</v>
      </c>
      <c r="G38" s="137">
        <f t="shared" si="4"/>
        <v>6131148</v>
      </c>
      <c r="H38" s="137">
        <f t="shared" si="4"/>
        <v>13504606</v>
      </c>
      <c r="I38" s="137">
        <f t="shared" si="4"/>
        <v>1742153</v>
      </c>
      <c r="J38" s="137">
        <f t="shared" si="4"/>
        <v>1413230</v>
      </c>
      <c r="K38" s="137">
        <f t="shared" si="4"/>
        <v>3155383</v>
      </c>
      <c r="L38" s="137">
        <f t="shared" si="4"/>
        <v>1181106</v>
      </c>
      <c r="M38" s="137">
        <f t="shared" si="4"/>
        <v>996222</v>
      </c>
      <c r="N38" s="137">
        <f t="shared" si="4"/>
        <v>2177328</v>
      </c>
      <c r="O38" s="137">
        <f t="shared" si="4"/>
        <v>698190</v>
      </c>
      <c r="P38" s="137">
        <f t="shared" si="4"/>
        <v>562449</v>
      </c>
      <c r="Q38" s="137">
        <f t="shared" si="4"/>
        <v>1260639</v>
      </c>
      <c r="R38" s="137">
        <f t="shared" si="4"/>
        <v>438353</v>
      </c>
      <c r="S38" s="137">
        <f t="shared" si="4"/>
        <v>349358</v>
      </c>
      <c r="T38" s="137">
        <f t="shared" si="4"/>
        <v>787711</v>
      </c>
    </row>
    <row r="39" spans="1:20" ht="15.75">
      <c r="A39" s="135">
        <v>2012</v>
      </c>
      <c r="B39" s="136">
        <f t="shared" si="3"/>
        <v>40</v>
      </c>
      <c r="C39" s="137">
        <f t="shared" ref="C39:T39" si="5">+C9+C24</f>
        <v>10287144</v>
      </c>
      <c r="D39" s="137">
        <f t="shared" si="5"/>
        <v>8287633</v>
      </c>
      <c r="E39" s="137">
        <f t="shared" si="5"/>
        <v>18574777</v>
      </c>
      <c r="F39" s="137">
        <f t="shared" si="5"/>
        <v>7648530</v>
      </c>
      <c r="G39" s="137">
        <f t="shared" si="5"/>
        <v>6462590</v>
      </c>
      <c r="H39" s="137">
        <f t="shared" si="5"/>
        <v>14111120</v>
      </c>
      <c r="I39" s="137">
        <f t="shared" si="5"/>
        <v>1653275</v>
      </c>
      <c r="J39" s="137">
        <f t="shared" si="5"/>
        <v>1315217</v>
      </c>
      <c r="K39" s="137">
        <f t="shared" si="5"/>
        <v>2968492</v>
      </c>
      <c r="L39" s="137">
        <f t="shared" si="5"/>
        <v>1132109</v>
      </c>
      <c r="M39" s="137">
        <f t="shared" si="5"/>
        <v>950433</v>
      </c>
      <c r="N39" s="137">
        <f t="shared" si="5"/>
        <v>2082542</v>
      </c>
      <c r="O39" s="137">
        <f t="shared" si="5"/>
        <v>677858</v>
      </c>
      <c r="P39" s="137">
        <f t="shared" si="5"/>
        <v>575279</v>
      </c>
      <c r="Q39" s="137">
        <f t="shared" si="5"/>
        <v>1253137</v>
      </c>
      <c r="R39" s="137">
        <f t="shared" si="5"/>
        <v>416962</v>
      </c>
      <c r="S39" s="137">
        <f t="shared" si="5"/>
        <v>352776</v>
      </c>
      <c r="T39" s="137">
        <f t="shared" si="5"/>
        <v>769738</v>
      </c>
    </row>
    <row r="40" spans="1:20" ht="15.75">
      <c r="A40" s="138">
        <v>2013</v>
      </c>
      <c r="B40" s="136">
        <f t="shared" si="3"/>
        <v>41</v>
      </c>
      <c r="C40" s="137">
        <v>10904655</v>
      </c>
      <c r="D40" s="137">
        <v>8829960</v>
      </c>
      <c r="E40" s="137">
        <v>19734615</v>
      </c>
      <c r="F40" s="137">
        <v>8257716</v>
      </c>
      <c r="G40" s="137">
        <v>7061772</v>
      </c>
      <c r="H40" s="137">
        <v>15319488</v>
      </c>
      <c r="I40" s="137">
        <v>1825760</v>
      </c>
      <c r="J40" s="137">
        <v>1489446</v>
      </c>
      <c r="K40" s="137">
        <v>3315206</v>
      </c>
      <c r="L40" s="137">
        <v>1265090</v>
      </c>
      <c r="M40" s="137">
        <v>1093073</v>
      </c>
      <c r="N40" s="137">
        <v>2358163</v>
      </c>
      <c r="O40" s="137">
        <v>787070</v>
      </c>
      <c r="P40" s="137">
        <v>691945</v>
      </c>
      <c r="Q40" s="137">
        <v>1479015</v>
      </c>
      <c r="R40" s="137">
        <v>502983</v>
      </c>
      <c r="S40" s="137">
        <v>446062</v>
      </c>
      <c r="T40" s="137">
        <v>949045</v>
      </c>
    </row>
    <row r="41" spans="1:20" ht="15.75">
      <c r="A41" s="138">
        <v>2014</v>
      </c>
      <c r="B41" s="136">
        <f t="shared" si="3"/>
        <v>41</v>
      </c>
      <c r="C41" s="137">
        <v>10601867</v>
      </c>
      <c r="D41" s="137">
        <v>8864399</v>
      </c>
      <c r="E41" s="137">
        <v>19466266</v>
      </c>
      <c r="F41" s="137">
        <v>8221455</v>
      </c>
      <c r="G41" s="137">
        <v>7171919</v>
      </c>
      <c r="H41" s="137">
        <v>15393374</v>
      </c>
      <c r="I41" s="137">
        <v>1808730</v>
      </c>
      <c r="J41" s="137">
        <v>1518501</v>
      </c>
      <c r="K41" s="137">
        <v>3327231</v>
      </c>
      <c r="L41" s="137">
        <v>1294748</v>
      </c>
      <c r="M41" s="137">
        <v>1142190</v>
      </c>
      <c r="N41" s="137">
        <v>2436938</v>
      </c>
      <c r="O41" s="137">
        <v>801513</v>
      </c>
      <c r="P41" s="137">
        <v>735177</v>
      </c>
      <c r="Q41" s="137">
        <v>1536690</v>
      </c>
      <c r="R41" s="137">
        <v>522123</v>
      </c>
      <c r="S41" s="137">
        <v>469796</v>
      </c>
      <c r="T41" s="137">
        <v>991919</v>
      </c>
    </row>
    <row r="42" spans="1:20" ht="15.75">
      <c r="A42" s="138">
        <v>2015</v>
      </c>
      <c r="B42" s="136">
        <f t="shared" si="3"/>
        <v>41</v>
      </c>
      <c r="C42" s="137">
        <v>10292567</v>
      </c>
      <c r="D42" s="137">
        <v>8865570</v>
      </c>
      <c r="E42" s="137">
        <v>19158137</v>
      </c>
      <c r="F42" s="137">
        <v>7968166</v>
      </c>
      <c r="G42" s="137">
        <v>7136789</v>
      </c>
      <c r="H42" s="137">
        <v>15104955</v>
      </c>
      <c r="I42" s="137">
        <v>1762729</v>
      </c>
      <c r="J42" s="137">
        <v>1519038</v>
      </c>
      <c r="K42" s="137">
        <v>3281767</v>
      </c>
      <c r="L42" s="137">
        <v>1266714</v>
      </c>
      <c r="M42" s="137">
        <v>1136130</v>
      </c>
      <c r="N42" s="137">
        <v>2402844</v>
      </c>
      <c r="O42" s="137">
        <v>783988</v>
      </c>
      <c r="P42" s="137">
        <v>736790</v>
      </c>
      <c r="Q42" s="137">
        <v>1521109</v>
      </c>
      <c r="R42" s="137">
        <v>509950</v>
      </c>
      <c r="S42" s="137">
        <v>466163</v>
      </c>
      <c r="T42" s="137">
        <v>976113</v>
      </c>
    </row>
    <row r="43" spans="1:20" ht="15.75">
      <c r="A43" s="138">
        <v>2016</v>
      </c>
      <c r="B43" s="136">
        <f t="shared" si="3"/>
        <v>49</v>
      </c>
      <c r="C43" s="137">
        <f t="shared" ref="C43:T43" si="6">+C13+C28</f>
        <v>10813982</v>
      </c>
      <c r="D43" s="137">
        <f t="shared" si="6"/>
        <v>9171295</v>
      </c>
      <c r="E43" s="137">
        <f t="shared" si="6"/>
        <v>19985277</v>
      </c>
      <c r="F43" s="137">
        <f t="shared" si="6"/>
        <v>8266537</v>
      </c>
      <c r="G43" s="137">
        <f t="shared" si="6"/>
        <v>7242279</v>
      </c>
      <c r="H43" s="137">
        <f t="shared" si="6"/>
        <v>15508816</v>
      </c>
      <c r="I43" s="137">
        <f t="shared" si="6"/>
        <v>1958705</v>
      </c>
      <c r="J43" s="137">
        <f t="shared" si="6"/>
        <v>1656725</v>
      </c>
      <c r="K43" s="137">
        <f t="shared" si="6"/>
        <v>3615430</v>
      </c>
      <c r="L43" s="137">
        <f t="shared" si="6"/>
        <v>1372046</v>
      </c>
      <c r="M43" s="137">
        <f t="shared" si="6"/>
        <v>1215891</v>
      </c>
      <c r="N43" s="137">
        <f t="shared" si="6"/>
        <v>2587937</v>
      </c>
      <c r="O43" s="137">
        <f t="shared" si="6"/>
        <v>832416</v>
      </c>
      <c r="P43" s="137">
        <f t="shared" si="6"/>
        <v>773174</v>
      </c>
      <c r="Q43" s="137">
        <f t="shared" si="6"/>
        <v>1605590</v>
      </c>
      <c r="R43" s="137">
        <f t="shared" si="6"/>
        <v>528031</v>
      </c>
      <c r="S43" s="137">
        <f t="shared" si="6"/>
        <v>491952</v>
      </c>
      <c r="T43" s="137">
        <f t="shared" si="6"/>
        <v>1019983</v>
      </c>
    </row>
    <row r="44" spans="1:20" ht="15.75">
      <c r="A44" s="138">
        <v>2017</v>
      </c>
      <c r="B44" s="136">
        <f t="shared" si="3"/>
        <v>48</v>
      </c>
      <c r="C44" s="137">
        <f t="shared" ref="C44:T44" si="7">+C14+C29</f>
        <v>10765030</v>
      </c>
      <c r="D44" s="137">
        <f t="shared" si="7"/>
        <v>9210795</v>
      </c>
      <c r="E44" s="137">
        <f t="shared" si="7"/>
        <v>19975825</v>
      </c>
      <c r="F44" s="137">
        <f t="shared" si="7"/>
        <v>8028747</v>
      </c>
      <c r="G44" s="137">
        <f t="shared" si="7"/>
        <v>7106745</v>
      </c>
      <c r="H44" s="137">
        <f t="shared" si="7"/>
        <v>15135492</v>
      </c>
      <c r="I44" s="137">
        <f t="shared" si="7"/>
        <v>1884483</v>
      </c>
      <c r="J44" s="137">
        <f t="shared" si="7"/>
        <v>1655754</v>
      </c>
      <c r="K44" s="137">
        <f t="shared" si="7"/>
        <v>3540237</v>
      </c>
      <c r="L44" s="137">
        <f t="shared" si="7"/>
        <v>1290811</v>
      </c>
      <c r="M44" s="137">
        <f t="shared" si="7"/>
        <v>1178673</v>
      </c>
      <c r="N44" s="137">
        <f t="shared" si="7"/>
        <v>2469484</v>
      </c>
      <c r="O44" s="137">
        <f t="shared" si="7"/>
        <v>804344</v>
      </c>
      <c r="P44" s="137">
        <f t="shared" si="7"/>
        <v>770760</v>
      </c>
      <c r="Q44" s="137">
        <f t="shared" si="7"/>
        <v>1575104</v>
      </c>
      <c r="R44" s="137">
        <f t="shared" si="7"/>
        <v>528205</v>
      </c>
      <c r="S44" s="137">
        <f t="shared" si="7"/>
        <v>509021</v>
      </c>
      <c r="T44" s="137">
        <f t="shared" si="7"/>
        <v>1037226</v>
      </c>
    </row>
  </sheetData>
  <mergeCells count="39">
    <mergeCell ref="I3:N3"/>
    <mergeCell ref="O3:T3"/>
    <mergeCell ref="C4:E4"/>
    <mergeCell ref="F4:H4"/>
    <mergeCell ref="I4:K4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C19:E19"/>
    <mergeCell ref="F19:H19"/>
    <mergeCell ref="I19:K19"/>
    <mergeCell ref="L19:N19"/>
    <mergeCell ref="O19:Q19"/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</mergeCells>
  <pageMargins left="0.7" right="0.7" top="0.75" bottom="0.75" header="0.3" footer="0.3"/>
  <pageSetup scale="66" orientation="landscape" r:id="rId1"/>
  <colBreaks count="1" manualBreakCount="1">
    <brk id="14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zoomScale="60" workbookViewId="0">
      <selection activeCell="N52" sqref="N52"/>
    </sheetView>
  </sheetViews>
  <sheetFormatPr defaultRowHeight="1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1.28515625" customWidth="1"/>
  </cols>
  <sheetData>
    <row r="1" spans="1:20" ht="18">
      <c r="A1" s="131"/>
      <c r="B1" s="131"/>
      <c r="C1" s="132" t="s">
        <v>272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 t="str">
        <f>+C1</f>
        <v>Table 15 - SECONDARY EXAMINATION RESULTS DURING 2010 - 2017 (CENTRAL/STATE BOARDS)</v>
      </c>
      <c r="P1" s="133"/>
      <c r="Q1" s="133"/>
      <c r="R1" s="133"/>
      <c r="S1" s="133"/>
      <c r="T1" s="133"/>
    </row>
    <row r="2" spans="1:20">
      <c r="A2" s="204" t="s">
        <v>215</v>
      </c>
      <c r="B2" s="228" t="s">
        <v>239</v>
      </c>
      <c r="C2" s="204" t="s">
        <v>188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 t="s">
        <v>188</v>
      </c>
      <c r="P2" s="204"/>
      <c r="Q2" s="204"/>
      <c r="R2" s="204"/>
      <c r="S2" s="204"/>
      <c r="T2" s="204"/>
    </row>
    <row r="3" spans="1:20">
      <c r="A3" s="204"/>
      <c r="B3" s="229"/>
      <c r="C3" s="204" t="s">
        <v>216</v>
      </c>
      <c r="D3" s="204"/>
      <c r="E3" s="204"/>
      <c r="F3" s="204"/>
      <c r="G3" s="204"/>
      <c r="H3" s="204"/>
      <c r="I3" s="204" t="s">
        <v>217</v>
      </c>
      <c r="J3" s="204"/>
      <c r="K3" s="204"/>
      <c r="L3" s="204"/>
      <c r="M3" s="204"/>
      <c r="N3" s="204"/>
      <c r="O3" s="204" t="s">
        <v>218</v>
      </c>
      <c r="P3" s="204"/>
      <c r="Q3" s="204"/>
      <c r="R3" s="204"/>
      <c r="S3" s="204"/>
      <c r="T3" s="204"/>
    </row>
    <row r="4" spans="1:20">
      <c r="A4" s="204"/>
      <c r="B4" s="229"/>
      <c r="C4" s="204" t="s">
        <v>5</v>
      </c>
      <c r="D4" s="204"/>
      <c r="E4" s="204"/>
      <c r="F4" s="204" t="s">
        <v>6</v>
      </c>
      <c r="G4" s="204"/>
      <c r="H4" s="204"/>
      <c r="I4" s="204" t="s">
        <v>5</v>
      </c>
      <c r="J4" s="204"/>
      <c r="K4" s="204"/>
      <c r="L4" s="204" t="s">
        <v>6</v>
      </c>
      <c r="M4" s="204"/>
      <c r="N4" s="204"/>
      <c r="O4" s="204" t="s">
        <v>5</v>
      </c>
      <c r="P4" s="204"/>
      <c r="Q4" s="204"/>
      <c r="R4" s="204" t="s">
        <v>6</v>
      </c>
      <c r="S4" s="204"/>
      <c r="T4" s="204"/>
    </row>
    <row r="5" spans="1:20">
      <c r="A5" s="204"/>
      <c r="B5" s="229"/>
      <c r="C5" s="184" t="s">
        <v>43</v>
      </c>
      <c r="D5" s="184" t="s">
        <v>44</v>
      </c>
      <c r="E5" s="184" t="s">
        <v>3</v>
      </c>
      <c r="F5" s="184" t="s">
        <v>43</v>
      </c>
      <c r="G5" s="184" t="s">
        <v>44</v>
      </c>
      <c r="H5" s="184" t="s">
        <v>3</v>
      </c>
      <c r="I5" s="184" t="s">
        <v>43</v>
      </c>
      <c r="J5" s="184" t="s">
        <v>44</v>
      </c>
      <c r="K5" s="184" t="s">
        <v>3</v>
      </c>
      <c r="L5" s="184" t="s">
        <v>43</v>
      </c>
      <c r="M5" s="184" t="s">
        <v>44</v>
      </c>
      <c r="N5" s="184" t="s">
        <v>3</v>
      </c>
      <c r="O5" s="184" t="s">
        <v>43</v>
      </c>
      <c r="P5" s="184" t="s">
        <v>44</v>
      </c>
      <c r="Q5" s="184" t="s">
        <v>3</v>
      </c>
      <c r="R5" s="184" t="s">
        <v>43</v>
      </c>
      <c r="S5" s="184" t="s">
        <v>44</v>
      </c>
      <c r="T5" s="184" t="s">
        <v>3</v>
      </c>
    </row>
    <row r="6" spans="1:2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</row>
    <row r="7" spans="1:20" ht="15.75">
      <c r="A7" s="135">
        <v>2010</v>
      </c>
      <c r="B7" s="136">
        <v>34</v>
      </c>
      <c r="C7" s="137">
        <v>9374906</v>
      </c>
      <c r="D7" s="137">
        <v>7351211</v>
      </c>
      <c r="E7" s="137">
        <v>16726117</v>
      </c>
      <c r="F7" s="137">
        <v>6862354</v>
      </c>
      <c r="G7" s="137">
        <v>5687118</v>
      </c>
      <c r="H7" s="137">
        <v>12549472</v>
      </c>
      <c r="I7" s="137">
        <v>1517853</v>
      </c>
      <c r="J7" s="137">
        <v>1169643</v>
      </c>
      <c r="K7" s="137">
        <v>2687496</v>
      </c>
      <c r="L7" s="137">
        <v>1020344</v>
      </c>
      <c r="M7" s="137">
        <v>834309</v>
      </c>
      <c r="N7" s="137">
        <v>1854653</v>
      </c>
      <c r="O7" s="137">
        <v>613490</v>
      </c>
      <c r="P7" s="137">
        <v>476366</v>
      </c>
      <c r="Q7" s="137">
        <v>1089856</v>
      </c>
      <c r="R7" s="137">
        <v>382583</v>
      </c>
      <c r="S7" s="137">
        <v>293139</v>
      </c>
      <c r="T7" s="137">
        <v>675722</v>
      </c>
    </row>
    <row r="8" spans="1:20" ht="15.75">
      <c r="A8" s="138">
        <v>2011</v>
      </c>
      <c r="B8" s="136">
        <v>34</v>
      </c>
      <c r="C8" s="137">
        <v>9799667</v>
      </c>
      <c r="D8" s="137">
        <v>7818871</v>
      </c>
      <c r="E8" s="137">
        <v>17623309</v>
      </c>
      <c r="F8" s="137">
        <v>7183560</v>
      </c>
      <c r="G8" s="137">
        <v>6013853</v>
      </c>
      <c r="H8" s="137">
        <v>13199625</v>
      </c>
      <c r="I8" s="137">
        <v>1687903</v>
      </c>
      <c r="J8" s="137">
        <v>1379568</v>
      </c>
      <c r="K8" s="137">
        <v>3067471</v>
      </c>
      <c r="L8" s="137">
        <v>1150634</v>
      </c>
      <c r="M8" s="137">
        <v>977953</v>
      </c>
      <c r="N8" s="137">
        <v>2128587</v>
      </c>
      <c r="O8" s="137">
        <v>661275</v>
      </c>
      <c r="P8" s="137">
        <v>531300</v>
      </c>
      <c r="Q8" s="137">
        <v>1192575</v>
      </c>
      <c r="R8" s="137">
        <v>415430</v>
      </c>
      <c r="S8" s="137">
        <v>332993</v>
      </c>
      <c r="T8" s="137">
        <v>748423</v>
      </c>
    </row>
    <row r="9" spans="1:20" ht="15.75">
      <c r="A9" s="135">
        <v>2012</v>
      </c>
      <c r="B9" s="136">
        <v>34</v>
      </c>
      <c r="C9" s="137">
        <v>9939916</v>
      </c>
      <c r="D9" s="137">
        <v>8086742</v>
      </c>
      <c r="E9" s="137">
        <v>18026658</v>
      </c>
      <c r="F9" s="137">
        <v>7430776</v>
      </c>
      <c r="G9" s="137">
        <v>6334551</v>
      </c>
      <c r="H9" s="137">
        <v>13765327</v>
      </c>
      <c r="I9" s="137">
        <v>1596559</v>
      </c>
      <c r="J9" s="137">
        <v>1285426</v>
      </c>
      <c r="K9" s="137">
        <v>2881985</v>
      </c>
      <c r="L9" s="137">
        <v>1097023</v>
      </c>
      <c r="M9" s="137">
        <v>932159</v>
      </c>
      <c r="N9" s="137">
        <v>2029182</v>
      </c>
      <c r="O9" s="137">
        <v>638691</v>
      </c>
      <c r="P9" s="137">
        <v>547182</v>
      </c>
      <c r="Q9" s="137">
        <v>1185873</v>
      </c>
      <c r="R9" s="137">
        <v>395747</v>
      </c>
      <c r="S9" s="137">
        <v>334876</v>
      </c>
      <c r="T9" s="137">
        <v>730623</v>
      </c>
    </row>
    <row r="10" spans="1:20" ht="15.75">
      <c r="A10" s="138">
        <v>2013</v>
      </c>
      <c r="B10" s="136">
        <v>35</v>
      </c>
      <c r="C10" s="137">
        <v>10507044</v>
      </c>
      <c r="D10" s="137">
        <v>8617208</v>
      </c>
      <c r="E10" s="137">
        <v>19124252</v>
      </c>
      <c r="F10" s="137">
        <v>8037590</v>
      </c>
      <c r="G10" s="137">
        <v>6932924</v>
      </c>
      <c r="H10" s="137">
        <v>14970514</v>
      </c>
      <c r="I10" s="137">
        <v>1765636</v>
      </c>
      <c r="J10" s="137">
        <v>1459662</v>
      </c>
      <c r="K10" s="137">
        <v>3225298</v>
      </c>
      <c r="L10" s="137">
        <v>1232058</v>
      </c>
      <c r="M10" s="137">
        <v>1076244</v>
      </c>
      <c r="N10" s="137">
        <v>2308302</v>
      </c>
      <c r="O10" s="137">
        <v>745569</v>
      </c>
      <c r="P10" s="137">
        <v>656963</v>
      </c>
      <c r="Q10" s="137">
        <v>1402532</v>
      </c>
      <c r="R10" s="137">
        <v>480652</v>
      </c>
      <c r="S10" s="137">
        <v>426303</v>
      </c>
      <c r="T10" s="137">
        <v>906955</v>
      </c>
    </row>
    <row r="11" spans="1:20" ht="15.75">
      <c r="A11" s="138">
        <v>2014</v>
      </c>
      <c r="B11" s="136">
        <v>35</v>
      </c>
      <c r="C11" s="137">
        <v>10229689</v>
      </c>
      <c r="D11" s="137">
        <v>8625318</v>
      </c>
      <c r="E11" s="137">
        <v>18855007</v>
      </c>
      <c r="F11" s="137">
        <v>8041716</v>
      </c>
      <c r="G11" s="137">
        <v>7053738</v>
      </c>
      <c r="H11" s="137">
        <v>15095454</v>
      </c>
      <c r="I11" s="137">
        <v>1756049</v>
      </c>
      <c r="J11" s="137">
        <v>1485264</v>
      </c>
      <c r="K11" s="137">
        <v>3241313</v>
      </c>
      <c r="L11" s="137">
        <v>1268455</v>
      </c>
      <c r="M11" s="137">
        <v>1124169</v>
      </c>
      <c r="N11" s="137">
        <v>2392586</v>
      </c>
      <c r="O11" s="137">
        <v>757751</v>
      </c>
      <c r="P11" s="137">
        <v>694604</v>
      </c>
      <c r="Q11" s="137">
        <v>1452355</v>
      </c>
      <c r="R11" s="137">
        <v>501712</v>
      </c>
      <c r="S11" s="137">
        <v>450920</v>
      </c>
      <c r="T11" s="137">
        <v>952632</v>
      </c>
    </row>
    <row r="12" spans="1:20" ht="15.75">
      <c r="A12" s="138">
        <v>2015</v>
      </c>
      <c r="B12" s="136">
        <v>35</v>
      </c>
      <c r="C12" s="137">
        <v>10078588</v>
      </c>
      <c r="D12" s="137">
        <v>8708092</v>
      </c>
      <c r="E12" s="137">
        <v>18786680</v>
      </c>
      <c r="F12" s="137">
        <v>7830993</v>
      </c>
      <c r="G12" s="137">
        <v>7038908</v>
      </c>
      <c r="H12" s="137">
        <v>14869901</v>
      </c>
      <c r="I12" s="137">
        <v>1728900</v>
      </c>
      <c r="J12" s="137">
        <v>1495210</v>
      </c>
      <c r="K12" s="137">
        <v>3224110</v>
      </c>
      <c r="L12" s="137">
        <v>1244282</v>
      </c>
      <c r="M12" s="137">
        <v>1119501</v>
      </c>
      <c r="N12" s="137">
        <v>2363783</v>
      </c>
      <c r="O12" s="137">
        <v>756299</v>
      </c>
      <c r="P12" s="137">
        <v>711597</v>
      </c>
      <c r="Q12" s="137">
        <v>1467896</v>
      </c>
      <c r="R12" s="137">
        <v>491790</v>
      </c>
      <c r="S12" s="137">
        <v>449720</v>
      </c>
      <c r="T12" s="137">
        <v>941510</v>
      </c>
    </row>
    <row r="13" spans="1:20" ht="15.75">
      <c r="A13" s="138">
        <v>2016</v>
      </c>
      <c r="B13" s="144">
        <v>42</v>
      </c>
      <c r="C13" s="137">
        <v>10446940</v>
      </c>
      <c r="D13" s="137">
        <v>8948878</v>
      </c>
      <c r="E13" s="137">
        <v>19395818</v>
      </c>
      <c r="F13" s="137">
        <v>8118493</v>
      </c>
      <c r="G13" s="137">
        <v>7140555</v>
      </c>
      <c r="H13" s="137">
        <v>15259048</v>
      </c>
      <c r="I13" s="137">
        <v>1840866</v>
      </c>
      <c r="J13" s="137">
        <v>1590816</v>
      </c>
      <c r="K13" s="137">
        <v>3431682</v>
      </c>
      <c r="L13" s="137">
        <v>1324673</v>
      </c>
      <c r="M13" s="137">
        <v>1187053</v>
      </c>
      <c r="N13" s="137">
        <v>2511726</v>
      </c>
      <c r="O13" s="137">
        <v>779133</v>
      </c>
      <c r="P13" s="137">
        <v>734656</v>
      </c>
      <c r="Q13" s="137">
        <v>1513789</v>
      </c>
      <c r="R13" s="137">
        <v>507673</v>
      </c>
      <c r="S13" s="137">
        <v>476877</v>
      </c>
      <c r="T13" s="137">
        <v>984550</v>
      </c>
    </row>
    <row r="14" spans="1:20" ht="15.75">
      <c r="A14" s="138">
        <v>2017</v>
      </c>
      <c r="B14" s="136">
        <v>41</v>
      </c>
      <c r="C14" s="137">
        <v>10348879</v>
      </c>
      <c r="D14" s="137">
        <v>8980409</v>
      </c>
      <c r="E14" s="137">
        <v>19329288</v>
      </c>
      <c r="F14" s="137">
        <v>7875107</v>
      </c>
      <c r="G14" s="137">
        <v>7008989</v>
      </c>
      <c r="H14" s="137">
        <v>14884096</v>
      </c>
      <c r="I14" s="137">
        <v>1821719</v>
      </c>
      <c r="J14" s="137">
        <v>1619061</v>
      </c>
      <c r="K14" s="137">
        <v>3440780</v>
      </c>
      <c r="L14" s="137">
        <v>1268786</v>
      </c>
      <c r="M14" s="137">
        <v>1163597</v>
      </c>
      <c r="N14" s="137">
        <v>2432383</v>
      </c>
      <c r="O14" s="137">
        <v>760652</v>
      </c>
      <c r="P14" s="137">
        <v>734458</v>
      </c>
      <c r="Q14" s="137">
        <v>1495110</v>
      </c>
      <c r="R14" s="137">
        <v>510976</v>
      </c>
      <c r="S14" s="137">
        <v>493145</v>
      </c>
      <c r="T14" s="137">
        <v>1004121</v>
      </c>
    </row>
    <row r="15" spans="1:20" ht="15.75">
      <c r="A15" s="14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 ht="18">
      <c r="A16" s="131"/>
      <c r="C16" s="132" t="s">
        <v>273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 t="str">
        <f>+C16</f>
        <v>Table 16 -SECONDARY EXAMINATION RESULTS DURING 2010 - 2017 (OPEN SCHOOL BOARDS)</v>
      </c>
      <c r="P16" s="132"/>
      <c r="Q16" s="132"/>
      <c r="R16" s="132"/>
      <c r="S16" s="132"/>
      <c r="T16" s="132"/>
    </row>
    <row r="17" spans="1:20" ht="15" customHeight="1">
      <c r="A17" s="204" t="s">
        <v>215</v>
      </c>
      <c r="B17" s="228" t="s">
        <v>239</v>
      </c>
      <c r="C17" s="204" t="s">
        <v>188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 t="s">
        <v>188</v>
      </c>
      <c r="P17" s="204"/>
      <c r="Q17" s="204"/>
      <c r="R17" s="204"/>
      <c r="S17" s="204"/>
      <c r="T17" s="204"/>
    </row>
    <row r="18" spans="1:20">
      <c r="A18" s="204"/>
      <c r="B18" s="229"/>
      <c r="C18" s="204" t="s">
        <v>216</v>
      </c>
      <c r="D18" s="204"/>
      <c r="E18" s="204"/>
      <c r="F18" s="204"/>
      <c r="G18" s="204"/>
      <c r="H18" s="204"/>
      <c r="I18" s="204" t="s">
        <v>217</v>
      </c>
      <c r="J18" s="204"/>
      <c r="K18" s="204"/>
      <c r="L18" s="204"/>
      <c r="M18" s="204"/>
      <c r="N18" s="204"/>
      <c r="O18" s="204" t="s">
        <v>218</v>
      </c>
      <c r="P18" s="204"/>
      <c r="Q18" s="204"/>
      <c r="R18" s="204"/>
      <c r="S18" s="204"/>
      <c r="T18" s="204"/>
    </row>
    <row r="19" spans="1:20">
      <c r="A19" s="204"/>
      <c r="B19" s="229"/>
      <c r="C19" s="204" t="s">
        <v>5</v>
      </c>
      <c r="D19" s="204"/>
      <c r="E19" s="204"/>
      <c r="F19" s="204" t="s">
        <v>6</v>
      </c>
      <c r="G19" s="204"/>
      <c r="H19" s="204"/>
      <c r="I19" s="204" t="s">
        <v>5</v>
      </c>
      <c r="J19" s="204"/>
      <c r="K19" s="204"/>
      <c r="L19" s="204" t="s">
        <v>6</v>
      </c>
      <c r="M19" s="204"/>
      <c r="N19" s="204"/>
      <c r="O19" s="204" t="s">
        <v>5</v>
      </c>
      <c r="P19" s="204"/>
      <c r="Q19" s="204"/>
      <c r="R19" s="204" t="s">
        <v>6</v>
      </c>
      <c r="S19" s="204"/>
      <c r="T19" s="204"/>
    </row>
    <row r="20" spans="1:20">
      <c r="A20" s="204"/>
      <c r="B20" s="229"/>
      <c r="C20" s="184" t="s">
        <v>43</v>
      </c>
      <c r="D20" s="184" t="s">
        <v>44</v>
      </c>
      <c r="E20" s="184" t="s">
        <v>3</v>
      </c>
      <c r="F20" s="184" t="s">
        <v>43</v>
      </c>
      <c r="G20" s="184" t="s">
        <v>44</v>
      </c>
      <c r="H20" s="184" t="s">
        <v>3</v>
      </c>
      <c r="I20" s="184" t="s">
        <v>43</v>
      </c>
      <c r="J20" s="184" t="s">
        <v>44</v>
      </c>
      <c r="K20" s="184" t="s">
        <v>3</v>
      </c>
      <c r="L20" s="184" t="s">
        <v>43</v>
      </c>
      <c r="M20" s="184" t="s">
        <v>44</v>
      </c>
      <c r="N20" s="184" t="s">
        <v>3</v>
      </c>
      <c r="O20" s="184" t="s">
        <v>43</v>
      </c>
      <c r="P20" s="184" t="s">
        <v>44</v>
      </c>
      <c r="Q20" s="184" t="s">
        <v>3</v>
      </c>
      <c r="R20" s="184" t="s">
        <v>43</v>
      </c>
      <c r="S20" s="184" t="s">
        <v>44</v>
      </c>
      <c r="T20" s="184" t="s">
        <v>3</v>
      </c>
    </row>
    <row r="21" spans="1:20">
      <c r="A21" s="142">
        <v>1</v>
      </c>
      <c r="B21" s="134">
        <v>2</v>
      </c>
      <c r="C21" s="142">
        <v>3</v>
      </c>
      <c r="D21" s="134">
        <v>4</v>
      </c>
      <c r="E21" s="142">
        <v>5</v>
      </c>
      <c r="F21" s="134">
        <v>6</v>
      </c>
      <c r="G21" s="142">
        <v>7</v>
      </c>
      <c r="H21" s="134">
        <v>8</v>
      </c>
      <c r="I21" s="142">
        <v>9</v>
      </c>
      <c r="J21" s="134">
        <v>10</v>
      </c>
      <c r="K21" s="142">
        <v>11</v>
      </c>
      <c r="L21" s="134">
        <v>12</v>
      </c>
      <c r="M21" s="142">
        <v>13</v>
      </c>
      <c r="N21" s="134">
        <v>14</v>
      </c>
      <c r="O21" s="142">
        <v>15</v>
      </c>
      <c r="P21" s="134">
        <v>16</v>
      </c>
      <c r="Q21" s="142">
        <v>17</v>
      </c>
      <c r="R21" s="134">
        <v>18</v>
      </c>
      <c r="S21" s="142">
        <v>19</v>
      </c>
      <c r="T21" s="142">
        <v>20</v>
      </c>
    </row>
    <row r="22" spans="1:20" ht="15.75">
      <c r="A22" s="138">
        <v>2010</v>
      </c>
      <c r="B22" s="136">
        <v>6</v>
      </c>
      <c r="C22" s="137">
        <v>309135</v>
      </c>
      <c r="D22" s="137">
        <v>214714</v>
      </c>
      <c r="E22" s="137">
        <v>523849</v>
      </c>
      <c r="F22" s="137">
        <v>166883</v>
      </c>
      <c r="G22" s="137">
        <v>106029</v>
      </c>
      <c r="H22" s="137">
        <v>272912</v>
      </c>
      <c r="I22" s="137">
        <v>44666</v>
      </c>
      <c r="J22" s="137">
        <v>27770</v>
      </c>
      <c r="K22" s="137">
        <v>72436</v>
      </c>
      <c r="L22" s="137">
        <v>23557</v>
      </c>
      <c r="M22" s="137">
        <v>13670</v>
      </c>
      <c r="N22" s="137">
        <v>37227</v>
      </c>
      <c r="O22" s="137">
        <v>29962</v>
      </c>
      <c r="P22" s="137">
        <v>25670</v>
      </c>
      <c r="Q22" s="137">
        <v>55632</v>
      </c>
      <c r="R22" s="137">
        <v>14045</v>
      </c>
      <c r="S22" s="137">
        <v>12019</v>
      </c>
      <c r="T22" s="137">
        <v>26064</v>
      </c>
    </row>
    <row r="23" spans="1:20" ht="15.75">
      <c r="A23" s="138">
        <v>2011</v>
      </c>
      <c r="B23" s="136">
        <v>6</v>
      </c>
      <c r="C23" s="137">
        <v>318896</v>
      </c>
      <c r="D23" s="137">
        <v>219066</v>
      </c>
      <c r="E23" s="137">
        <v>537962</v>
      </c>
      <c r="F23" s="137">
        <v>187686</v>
      </c>
      <c r="G23" s="137">
        <v>117295</v>
      </c>
      <c r="H23" s="137">
        <v>304981</v>
      </c>
      <c r="I23" s="137">
        <v>54250</v>
      </c>
      <c r="J23" s="137">
        <v>33662</v>
      </c>
      <c r="K23" s="137">
        <v>87912</v>
      </c>
      <c r="L23" s="137">
        <v>30472</v>
      </c>
      <c r="M23" s="137">
        <v>18269</v>
      </c>
      <c r="N23" s="137">
        <v>48741</v>
      </c>
      <c r="O23" s="137">
        <v>36915</v>
      </c>
      <c r="P23" s="137">
        <v>31149</v>
      </c>
      <c r="Q23" s="137">
        <v>68064</v>
      </c>
      <c r="R23" s="137">
        <v>22923</v>
      </c>
      <c r="S23" s="137">
        <v>16365</v>
      </c>
      <c r="T23" s="137">
        <v>39288</v>
      </c>
    </row>
    <row r="24" spans="1:20" ht="15.75">
      <c r="A24" s="138">
        <v>2012</v>
      </c>
      <c r="B24" s="136">
        <v>6</v>
      </c>
      <c r="C24" s="137">
        <v>347228</v>
      </c>
      <c r="D24" s="137">
        <v>200891</v>
      </c>
      <c r="E24" s="137">
        <v>548119</v>
      </c>
      <c r="F24" s="137">
        <v>217754</v>
      </c>
      <c r="G24" s="137">
        <v>128039</v>
      </c>
      <c r="H24" s="137">
        <v>345793</v>
      </c>
      <c r="I24" s="137">
        <v>56716</v>
      </c>
      <c r="J24" s="137">
        <v>29791</v>
      </c>
      <c r="K24" s="137">
        <v>86507</v>
      </c>
      <c r="L24" s="137">
        <v>35086</v>
      </c>
      <c r="M24" s="137">
        <v>18274</v>
      </c>
      <c r="N24" s="137">
        <v>53360</v>
      </c>
      <c r="O24" s="137">
        <v>39167</v>
      </c>
      <c r="P24" s="137">
        <v>28097</v>
      </c>
      <c r="Q24" s="137">
        <v>67264</v>
      </c>
      <c r="R24" s="137">
        <v>21215</v>
      </c>
      <c r="S24" s="137">
        <v>17900</v>
      </c>
      <c r="T24" s="137">
        <v>39115</v>
      </c>
    </row>
    <row r="25" spans="1:20" ht="15.75">
      <c r="A25" s="138">
        <v>2013</v>
      </c>
      <c r="B25" s="136">
        <v>6</v>
      </c>
      <c r="C25" s="137">
        <v>397611</v>
      </c>
      <c r="D25" s="137">
        <v>212752</v>
      </c>
      <c r="E25" s="137">
        <v>610363</v>
      </c>
      <c r="F25" s="137">
        <v>220126</v>
      </c>
      <c r="G25" s="137">
        <v>128848</v>
      </c>
      <c r="H25" s="137">
        <v>348974</v>
      </c>
      <c r="I25" s="137">
        <v>60124</v>
      </c>
      <c r="J25" s="137">
        <v>29784</v>
      </c>
      <c r="K25" s="137">
        <v>89908</v>
      </c>
      <c r="L25" s="137">
        <v>33032</v>
      </c>
      <c r="M25" s="137">
        <v>16829</v>
      </c>
      <c r="N25" s="137">
        <v>49861</v>
      </c>
      <c r="O25" s="137">
        <v>41501</v>
      </c>
      <c r="P25" s="137">
        <v>34982</v>
      </c>
      <c r="Q25" s="137">
        <v>76483</v>
      </c>
      <c r="R25" s="137">
        <v>22331</v>
      </c>
      <c r="S25" s="137">
        <v>19759</v>
      </c>
      <c r="T25" s="137">
        <v>42090</v>
      </c>
    </row>
    <row r="26" spans="1:20" ht="15.75">
      <c r="A26" s="138">
        <v>2014</v>
      </c>
      <c r="B26" s="136">
        <v>6</v>
      </c>
      <c r="C26" s="137">
        <v>372178</v>
      </c>
      <c r="D26" s="137">
        <v>239081</v>
      </c>
      <c r="E26" s="137">
        <v>611259</v>
      </c>
      <c r="F26" s="137">
        <v>179739</v>
      </c>
      <c r="G26" s="137">
        <v>118181</v>
      </c>
      <c r="H26" s="137">
        <v>297920</v>
      </c>
      <c r="I26" s="137">
        <v>52681</v>
      </c>
      <c r="J26" s="137">
        <v>33237</v>
      </c>
      <c r="K26" s="137">
        <v>85918</v>
      </c>
      <c r="L26" s="137">
        <v>26293</v>
      </c>
      <c r="M26" s="137">
        <v>18021</v>
      </c>
      <c r="N26" s="137">
        <v>44352</v>
      </c>
      <c r="O26" s="137">
        <v>43762</v>
      </c>
      <c r="P26" s="137">
        <v>40573</v>
      </c>
      <c r="Q26" s="137">
        <v>84335</v>
      </c>
      <c r="R26" s="137">
        <v>20411</v>
      </c>
      <c r="S26" s="137">
        <v>18876</v>
      </c>
      <c r="T26" s="137">
        <v>39287</v>
      </c>
    </row>
    <row r="27" spans="1:20" ht="15.75">
      <c r="A27" s="138">
        <v>2015</v>
      </c>
      <c r="B27" s="136">
        <v>6</v>
      </c>
      <c r="C27" s="137">
        <v>213979</v>
      </c>
      <c r="D27" s="137">
        <v>157478</v>
      </c>
      <c r="E27" s="137">
        <v>371457</v>
      </c>
      <c r="F27" s="137">
        <v>137173</v>
      </c>
      <c r="G27" s="137">
        <v>97881</v>
      </c>
      <c r="H27" s="137">
        <v>235054</v>
      </c>
      <c r="I27" s="137">
        <v>33829</v>
      </c>
      <c r="J27" s="137">
        <v>23828</v>
      </c>
      <c r="K27" s="137">
        <v>57657</v>
      </c>
      <c r="L27" s="137">
        <v>22432</v>
      </c>
      <c r="M27" s="137">
        <v>16629</v>
      </c>
      <c r="N27" s="137">
        <v>39061</v>
      </c>
      <c r="O27" s="137">
        <v>27689</v>
      </c>
      <c r="P27" s="137">
        <v>25193</v>
      </c>
      <c r="Q27" s="137">
        <v>53213</v>
      </c>
      <c r="R27" s="137">
        <v>18160</v>
      </c>
      <c r="S27" s="137">
        <v>16443</v>
      </c>
      <c r="T27" s="137">
        <v>34603</v>
      </c>
    </row>
    <row r="28" spans="1:20" ht="15.75">
      <c r="A28" s="138">
        <v>2016</v>
      </c>
      <c r="B28" s="136">
        <v>7</v>
      </c>
      <c r="C28" s="137">
        <v>373506</v>
      </c>
      <c r="D28" s="137">
        <v>240632</v>
      </c>
      <c r="E28" s="137">
        <v>614138</v>
      </c>
      <c r="F28" s="137">
        <v>148004</v>
      </c>
      <c r="G28" s="137">
        <v>105116</v>
      </c>
      <c r="H28" s="137">
        <v>253120</v>
      </c>
      <c r="I28" s="137">
        <v>117348</v>
      </c>
      <c r="J28" s="137">
        <v>65224</v>
      </c>
      <c r="K28" s="137">
        <v>182572</v>
      </c>
      <c r="L28" s="137">
        <v>47203</v>
      </c>
      <c r="M28" s="137">
        <v>28752</v>
      </c>
      <c r="N28" s="137">
        <v>75955</v>
      </c>
      <c r="O28" s="137">
        <v>52907</v>
      </c>
      <c r="P28" s="137">
        <v>38349</v>
      </c>
      <c r="Q28" s="137">
        <v>91256</v>
      </c>
      <c r="R28" s="137">
        <v>20222</v>
      </c>
      <c r="S28" s="137">
        <v>14997</v>
      </c>
      <c r="T28" s="137">
        <v>35219</v>
      </c>
    </row>
    <row r="29" spans="1:20" ht="15.75">
      <c r="A29" s="138">
        <v>2017</v>
      </c>
      <c r="B29" s="136">
        <v>7</v>
      </c>
      <c r="C29" s="137">
        <v>416151</v>
      </c>
      <c r="D29" s="137">
        <v>230386</v>
      </c>
      <c r="E29" s="137">
        <v>646537</v>
      </c>
      <c r="F29" s="137">
        <v>153640</v>
      </c>
      <c r="G29" s="137">
        <v>97756</v>
      </c>
      <c r="H29" s="137">
        <v>251396</v>
      </c>
      <c r="I29" s="137">
        <v>62764</v>
      </c>
      <c r="J29" s="137">
        <v>36693</v>
      </c>
      <c r="K29" s="137">
        <v>99457</v>
      </c>
      <c r="L29" s="137">
        <v>22025</v>
      </c>
      <c r="M29" s="137">
        <v>15076</v>
      </c>
      <c r="N29" s="137">
        <v>37101</v>
      </c>
      <c r="O29" s="137">
        <v>43692</v>
      </c>
      <c r="P29" s="137">
        <v>36302</v>
      </c>
      <c r="Q29" s="137">
        <v>79994</v>
      </c>
      <c r="R29" s="137">
        <v>17229</v>
      </c>
      <c r="S29" s="137">
        <v>15876</v>
      </c>
      <c r="T29" s="137">
        <v>33105</v>
      </c>
    </row>
    <row r="30" spans="1:20" ht="15.75">
      <c r="B30" s="143"/>
    </row>
    <row r="31" spans="1:20" ht="18">
      <c r="A31" s="131"/>
      <c r="B31" s="143"/>
      <c r="C31" s="132" t="s">
        <v>274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 t="str">
        <f>+C31</f>
        <v>Table 17 - SECONDARY EXAMINATION RESULTS DURING 2010 - 2017 (ALL BOARDS)</v>
      </c>
      <c r="P31" s="132"/>
      <c r="Q31" s="132"/>
      <c r="R31" s="132"/>
      <c r="S31" s="132"/>
      <c r="T31" s="132"/>
    </row>
    <row r="32" spans="1:20" ht="15" customHeight="1">
      <c r="A32" s="204" t="s">
        <v>215</v>
      </c>
      <c r="B32" s="228" t="s">
        <v>239</v>
      </c>
      <c r="C32" s="204" t="s">
        <v>188</v>
      </c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 t="s">
        <v>188</v>
      </c>
      <c r="P32" s="204"/>
      <c r="Q32" s="204"/>
      <c r="R32" s="204"/>
      <c r="S32" s="204"/>
      <c r="T32" s="204"/>
    </row>
    <row r="33" spans="1:20">
      <c r="A33" s="204"/>
      <c r="B33" s="229"/>
      <c r="C33" s="204" t="s">
        <v>216</v>
      </c>
      <c r="D33" s="204"/>
      <c r="E33" s="204"/>
      <c r="F33" s="204"/>
      <c r="G33" s="204"/>
      <c r="H33" s="204"/>
      <c r="I33" s="204" t="s">
        <v>217</v>
      </c>
      <c r="J33" s="204"/>
      <c r="K33" s="204"/>
      <c r="L33" s="204"/>
      <c r="M33" s="204"/>
      <c r="N33" s="204"/>
      <c r="O33" s="204" t="s">
        <v>218</v>
      </c>
      <c r="P33" s="204"/>
      <c r="Q33" s="204"/>
      <c r="R33" s="204"/>
      <c r="S33" s="204"/>
      <c r="T33" s="204"/>
    </row>
    <row r="34" spans="1:20">
      <c r="A34" s="204"/>
      <c r="B34" s="229"/>
      <c r="C34" s="204" t="s">
        <v>5</v>
      </c>
      <c r="D34" s="204"/>
      <c r="E34" s="204"/>
      <c r="F34" s="204" t="s">
        <v>6</v>
      </c>
      <c r="G34" s="204"/>
      <c r="H34" s="204"/>
      <c r="I34" s="204" t="s">
        <v>5</v>
      </c>
      <c r="J34" s="204"/>
      <c r="K34" s="204"/>
      <c r="L34" s="204" t="s">
        <v>6</v>
      </c>
      <c r="M34" s="204"/>
      <c r="N34" s="204"/>
      <c r="O34" s="204" t="s">
        <v>5</v>
      </c>
      <c r="P34" s="204"/>
      <c r="Q34" s="204"/>
      <c r="R34" s="204" t="s">
        <v>6</v>
      </c>
      <c r="S34" s="204"/>
      <c r="T34" s="204"/>
    </row>
    <row r="35" spans="1:20">
      <c r="A35" s="204"/>
      <c r="B35" s="229"/>
      <c r="C35" s="184" t="s">
        <v>43</v>
      </c>
      <c r="D35" s="184" t="s">
        <v>44</v>
      </c>
      <c r="E35" s="184" t="s">
        <v>3</v>
      </c>
      <c r="F35" s="184" t="s">
        <v>43</v>
      </c>
      <c r="G35" s="184" t="s">
        <v>44</v>
      </c>
      <c r="H35" s="184" t="s">
        <v>3</v>
      </c>
      <c r="I35" s="184" t="s">
        <v>43</v>
      </c>
      <c r="J35" s="184" t="s">
        <v>44</v>
      </c>
      <c r="K35" s="184" t="s">
        <v>3</v>
      </c>
      <c r="L35" s="184" t="s">
        <v>43</v>
      </c>
      <c r="M35" s="184" t="s">
        <v>44</v>
      </c>
      <c r="N35" s="184" t="s">
        <v>3</v>
      </c>
      <c r="O35" s="184" t="s">
        <v>43</v>
      </c>
      <c r="P35" s="184" t="s">
        <v>44</v>
      </c>
      <c r="Q35" s="184" t="s">
        <v>3</v>
      </c>
      <c r="R35" s="184" t="s">
        <v>43</v>
      </c>
      <c r="S35" s="184" t="s">
        <v>44</v>
      </c>
      <c r="T35" s="184" t="s">
        <v>3</v>
      </c>
    </row>
    <row r="36" spans="1:20">
      <c r="A36" s="134">
        <v>1</v>
      </c>
      <c r="B36" s="134">
        <v>2</v>
      </c>
      <c r="C36" s="134">
        <v>3</v>
      </c>
      <c r="D36" s="134">
        <v>4</v>
      </c>
      <c r="E36" s="134">
        <v>5</v>
      </c>
      <c r="F36" s="134">
        <v>6</v>
      </c>
      <c r="G36" s="134">
        <v>7</v>
      </c>
      <c r="H36" s="134">
        <v>8</v>
      </c>
      <c r="I36" s="134">
        <v>9</v>
      </c>
      <c r="J36" s="134">
        <v>10</v>
      </c>
      <c r="K36" s="134">
        <v>11</v>
      </c>
      <c r="L36" s="134">
        <v>12</v>
      </c>
      <c r="M36" s="134">
        <v>13</v>
      </c>
      <c r="N36" s="134">
        <v>14</v>
      </c>
      <c r="O36" s="134">
        <v>15</v>
      </c>
      <c r="P36" s="134">
        <v>16</v>
      </c>
      <c r="Q36" s="134">
        <v>17</v>
      </c>
      <c r="R36" s="134">
        <v>18</v>
      </c>
      <c r="S36" s="134">
        <v>19</v>
      </c>
      <c r="T36" s="134">
        <v>20</v>
      </c>
    </row>
    <row r="37" spans="1:20" ht="15.75">
      <c r="A37" s="135">
        <v>2010</v>
      </c>
      <c r="B37" s="136">
        <f t="shared" ref="B37" si="0">+B7+B22</f>
        <v>40</v>
      </c>
      <c r="C37" s="137">
        <v>9684041</v>
      </c>
      <c r="D37" s="137">
        <v>7565925</v>
      </c>
      <c r="E37" s="137">
        <v>17249966</v>
      </c>
      <c r="F37" s="137">
        <v>7029237</v>
      </c>
      <c r="G37" s="137">
        <v>5793147</v>
      </c>
      <c r="H37" s="137">
        <v>12822384</v>
      </c>
      <c r="I37" s="137">
        <v>1562519</v>
      </c>
      <c r="J37" s="137">
        <v>1197413</v>
      </c>
      <c r="K37" s="137">
        <v>2759932</v>
      </c>
      <c r="L37" s="137">
        <v>1043901</v>
      </c>
      <c r="M37" s="137">
        <v>847979</v>
      </c>
      <c r="N37" s="137">
        <v>1891880</v>
      </c>
      <c r="O37" s="137">
        <v>643452</v>
      </c>
      <c r="P37" s="137">
        <v>502036</v>
      </c>
      <c r="Q37" s="137">
        <v>1145488</v>
      </c>
      <c r="R37" s="137">
        <v>396628</v>
      </c>
      <c r="S37" s="137">
        <v>305158</v>
      </c>
      <c r="T37" s="137">
        <v>701786</v>
      </c>
    </row>
    <row r="38" spans="1:20" ht="15.75">
      <c r="A38" s="138">
        <v>2011</v>
      </c>
      <c r="B38" s="136">
        <f t="shared" ref="B38" si="1">+B8+B23</f>
        <v>40</v>
      </c>
      <c r="C38" s="137">
        <v>10118563</v>
      </c>
      <c r="D38" s="137">
        <v>8037937</v>
      </c>
      <c r="E38" s="137">
        <v>18161271</v>
      </c>
      <c r="F38" s="137">
        <v>7371246</v>
      </c>
      <c r="G38" s="137">
        <v>6131148</v>
      </c>
      <c r="H38" s="137">
        <v>13504606</v>
      </c>
      <c r="I38" s="137">
        <v>1742153</v>
      </c>
      <c r="J38" s="137">
        <v>1413230</v>
      </c>
      <c r="K38" s="137">
        <v>3155383</v>
      </c>
      <c r="L38" s="137">
        <v>1181106</v>
      </c>
      <c r="M38" s="137">
        <v>996222</v>
      </c>
      <c r="N38" s="137">
        <v>2177328</v>
      </c>
      <c r="O38" s="137">
        <v>698190</v>
      </c>
      <c r="P38" s="137">
        <v>562449</v>
      </c>
      <c r="Q38" s="137">
        <v>1260639</v>
      </c>
      <c r="R38" s="137">
        <v>438353</v>
      </c>
      <c r="S38" s="137">
        <v>349358</v>
      </c>
      <c r="T38" s="137">
        <v>787711</v>
      </c>
    </row>
    <row r="39" spans="1:20" ht="15.75">
      <c r="A39" s="135">
        <v>2012</v>
      </c>
      <c r="B39" s="136">
        <f t="shared" ref="B39" si="2">+B9+B24</f>
        <v>40</v>
      </c>
      <c r="C39" s="137">
        <v>10287144</v>
      </c>
      <c r="D39" s="137">
        <v>8287633</v>
      </c>
      <c r="E39" s="137">
        <v>18574777</v>
      </c>
      <c r="F39" s="137">
        <v>7648530</v>
      </c>
      <c r="G39" s="137">
        <v>6462590</v>
      </c>
      <c r="H39" s="137">
        <v>14111120</v>
      </c>
      <c r="I39" s="137">
        <v>1653275</v>
      </c>
      <c r="J39" s="137">
        <v>1315217</v>
      </c>
      <c r="K39" s="137">
        <v>2968492</v>
      </c>
      <c r="L39" s="137">
        <v>1132109</v>
      </c>
      <c r="M39" s="137">
        <v>950433</v>
      </c>
      <c r="N39" s="137">
        <v>2082542</v>
      </c>
      <c r="O39" s="137">
        <v>677858</v>
      </c>
      <c r="P39" s="137">
        <v>575279</v>
      </c>
      <c r="Q39" s="137">
        <v>1253137</v>
      </c>
      <c r="R39" s="137">
        <v>416962</v>
      </c>
      <c r="S39" s="137">
        <v>352776</v>
      </c>
      <c r="T39" s="137">
        <v>769738</v>
      </c>
    </row>
    <row r="40" spans="1:20" ht="15.75">
      <c r="A40" s="138">
        <v>2013</v>
      </c>
      <c r="B40" s="136">
        <f t="shared" ref="B40" si="3">+B10+B25</f>
        <v>41</v>
      </c>
      <c r="C40" s="137">
        <v>10904655</v>
      </c>
      <c r="D40" s="137">
        <v>8829960</v>
      </c>
      <c r="E40" s="137">
        <v>19734615</v>
      </c>
      <c r="F40" s="137">
        <v>8257716</v>
      </c>
      <c r="G40" s="137">
        <v>7061772</v>
      </c>
      <c r="H40" s="137">
        <v>15319488</v>
      </c>
      <c r="I40" s="137">
        <v>1825760</v>
      </c>
      <c r="J40" s="137">
        <v>1489446</v>
      </c>
      <c r="K40" s="137">
        <v>3315206</v>
      </c>
      <c r="L40" s="137">
        <v>1265090</v>
      </c>
      <c r="M40" s="137">
        <v>1093073</v>
      </c>
      <c r="N40" s="137">
        <v>2358163</v>
      </c>
      <c r="O40" s="137">
        <v>787070</v>
      </c>
      <c r="P40" s="137">
        <v>691945</v>
      </c>
      <c r="Q40" s="137">
        <v>1479015</v>
      </c>
      <c r="R40" s="137">
        <v>502983</v>
      </c>
      <c r="S40" s="137">
        <v>446062</v>
      </c>
      <c r="T40" s="137">
        <v>949045</v>
      </c>
    </row>
    <row r="41" spans="1:20" ht="15.75">
      <c r="A41" s="138">
        <v>2014</v>
      </c>
      <c r="B41" s="136">
        <f t="shared" ref="B41" si="4">+B11+B26</f>
        <v>41</v>
      </c>
      <c r="C41" s="137">
        <v>10601867</v>
      </c>
      <c r="D41" s="137">
        <v>8864399</v>
      </c>
      <c r="E41" s="137">
        <v>19466266</v>
      </c>
      <c r="F41" s="137">
        <v>8221455</v>
      </c>
      <c r="G41" s="137">
        <v>7171919</v>
      </c>
      <c r="H41" s="137">
        <v>15393374</v>
      </c>
      <c r="I41" s="137">
        <v>1808730</v>
      </c>
      <c r="J41" s="137">
        <v>1518501</v>
      </c>
      <c r="K41" s="137">
        <v>3327231</v>
      </c>
      <c r="L41" s="137">
        <v>1294748</v>
      </c>
      <c r="M41" s="137">
        <v>1142190</v>
      </c>
      <c r="N41" s="137">
        <v>2436938</v>
      </c>
      <c r="O41" s="137">
        <v>801513</v>
      </c>
      <c r="P41" s="137">
        <v>735177</v>
      </c>
      <c r="Q41" s="137">
        <v>1536690</v>
      </c>
      <c r="R41" s="137">
        <v>522123</v>
      </c>
      <c r="S41" s="137">
        <v>469796</v>
      </c>
      <c r="T41" s="137">
        <v>991919</v>
      </c>
    </row>
    <row r="42" spans="1:20" ht="15.75">
      <c r="A42" s="138">
        <v>2015</v>
      </c>
      <c r="B42" s="136">
        <f t="shared" ref="B42" si="5">+B12+B27</f>
        <v>41</v>
      </c>
      <c r="C42" s="137">
        <v>10292567</v>
      </c>
      <c r="D42" s="137">
        <v>8865570</v>
      </c>
      <c r="E42" s="137">
        <v>19158137</v>
      </c>
      <c r="F42" s="137">
        <v>7968166</v>
      </c>
      <c r="G42" s="137">
        <v>7136789</v>
      </c>
      <c r="H42" s="137">
        <v>15104955</v>
      </c>
      <c r="I42" s="137">
        <v>1762729</v>
      </c>
      <c r="J42" s="137">
        <v>1519038</v>
      </c>
      <c r="K42" s="137">
        <v>3281767</v>
      </c>
      <c r="L42" s="137">
        <v>1266714</v>
      </c>
      <c r="M42" s="137">
        <v>1136130</v>
      </c>
      <c r="N42" s="137">
        <v>2402844</v>
      </c>
      <c r="O42" s="137">
        <v>783988</v>
      </c>
      <c r="P42" s="137">
        <v>736790</v>
      </c>
      <c r="Q42" s="137">
        <v>1521109</v>
      </c>
      <c r="R42" s="137">
        <v>509950</v>
      </c>
      <c r="S42" s="137">
        <v>466163</v>
      </c>
      <c r="T42" s="137">
        <v>976113</v>
      </c>
    </row>
    <row r="43" spans="1:20" ht="15.75">
      <c r="A43" s="138">
        <v>2016</v>
      </c>
      <c r="B43" s="136">
        <f t="shared" ref="B43" si="6">+B13+B28</f>
        <v>49</v>
      </c>
      <c r="C43" s="137">
        <v>10820446</v>
      </c>
      <c r="D43" s="137">
        <v>9189510</v>
      </c>
      <c r="E43" s="137">
        <v>20009956</v>
      </c>
      <c r="F43" s="137">
        <v>8266497</v>
      </c>
      <c r="G43" s="137">
        <v>7245671</v>
      </c>
      <c r="H43" s="137">
        <v>15512168</v>
      </c>
      <c r="I43" s="137">
        <v>1958214</v>
      </c>
      <c r="J43" s="137">
        <v>1656040</v>
      </c>
      <c r="K43" s="137">
        <v>3614254</v>
      </c>
      <c r="L43" s="137">
        <v>1371876</v>
      </c>
      <c r="M43" s="137">
        <v>1215805</v>
      </c>
      <c r="N43" s="137">
        <v>2587681</v>
      </c>
      <c r="O43" s="137">
        <v>832040</v>
      </c>
      <c r="P43" s="137">
        <v>773005</v>
      </c>
      <c r="Q43" s="137">
        <v>1605045</v>
      </c>
      <c r="R43" s="137">
        <v>527895</v>
      </c>
      <c r="S43" s="137">
        <v>491874</v>
      </c>
      <c r="T43" s="137">
        <v>1019769</v>
      </c>
    </row>
    <row r="44" spans="1:20" ht="15.75">
      <c r="A44" s="138">
        <v>2017</v>
      </c>
      <c r="B44" s="136">
        <f t="shared" ref="B44" si="7">+B14+B29</f>
        <v>48</v>
      </c>
      <c r="C44" s="137">
        <v>10765030</v>
      </c>
      <c r="D44" s="137">
        <v>9210795</v>
      </c>
      <c r="E44" s="137">
        <v>19975825</v>
      </c>
      <c r="F44" s="137">
        <v>8028747</v>
      </c>
      <c r="G44" s="137">
        <v>7106745</v>
      </c>
      <c r="H44" s="137">
        <v>15135492</v>
      </c>
      <c r="I44" s="137">
        <v>1884483</v>
      </c>
      <c r="J44" s="137">
        <v>1655754</v>
      </c>
      <c r="K44" s="137">
        <v>3540237</v>
      </c>
      <c r="L44" s="137">
        <v>1290811</v>
      </c>
      <c r="M44" s="137">
        <v>1178673</v>
      </c>
      <c r="N44" s="137">
        <v>2469484</v>
      </c>
      <c r="O44" s="137">
        <v>804344</v>
      </c>
      <c r="P44" s="137">
        <v>770760</v>
      </c>
      <c r="Q44" s="137">
        <v>1575104</v>
      </c>
      <c r="R44" s="137">
        <v>528205</v>
      </c>
      <c r="S44" s="137">
        <v>509021</v>
      </c>
      <c r="T44" s="137">
        <v>1037226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</vt:lpstr>
      <vt:lpstr>Class-X Boardwise</vt:lpstr>
      <vt:lpstr>Board</vt:lpstr>
      <vt:lpstr>Open Board</vt:lpstr>
      <vt:lpstr>TS</vt:lpstr>
      <vt:lpstr>TS_Final</vt:lpstr>
      <vt:lpstr>Board!Print_Area</vt:lpstr>
      <vt:lpstr>TS!Print_Area</vt:lpstr>
      <vt:lpstr>TS_Final!Print_Area</vt:lpstr>
      <vt:lpstr>Board!Print_Titles</vt:lpstr>
      <vt:lpstr>TS_Final!Print_Titles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Dilip</cp:lastModifiedBy>
  <cp:lastPrinted>2020-10-06T09:29:41Z</cp:lastPrinted>
  <dcterms:created xsi:type="dcterms:W3CDTF">2018-01-23T05:44:31Z</dcterms:created>
  <dcterms:modified xsi:type="dcterms:W3CDTF">2020-10-06T09:29:46Z</dcterms:modified>
</cp:coreProperties>
</file>